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587" documentId="120_S{2AC9BD13-BADA-5192-A53E-5A8FF88502F6}" xr6:coauthVersionLast="47" xr6:coauthVersionMax="47" xr10:uidLastSave="{5A1440EF-6A6E-47EC-811C-CB4AC25B14B9}"/>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G4" i="2"/>
  <c r="I4" i="2"/>
  <c r="J4" i="2"/>
  <c r="L4" i="2"/>
  <c r="G2" i="9"/>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<sst xmlns="http://schemas.openxmlformats.org/spreadsheetml/2006/main" count="180302" uniqueCount="39136">
  <si>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</si>
  <si>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</si>
  <si>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</si>
  <si>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</si>
  <si>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</si>
  <si>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</si>
  <si>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</si>
  <si>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</si>
  <si>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</si>
  <si>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</si>
  <si>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</si>
  <si>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</si>
  <si>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</si>
  <si>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</si>
  <si>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</si>
  <si>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</si>
  <si>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</si>
  <si>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</si>
  <si>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</si>
  <si>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</si>
  <si>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</si>
  <si>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</si>
  <si>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</si>
  <si>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</si>
  <si>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</si>
  <si>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</si>
  <si>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</si>
  <si>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</si>
  <si>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</si>
  <si>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</si>
  <si>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</si>
  <si>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</si>
  <si>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</si>
  <si>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</si>
  <si>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</si>
  <si>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</si>
  <si>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</si>
  <si>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</si>
  <si>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</si>
  <si>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</si>
  <si>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</si>
  <si>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</si>
  <si>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</si>
  <si>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</si>
  <si>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</si>
  <si>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</si>
  <si>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</si>
  <si>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</si>
  <si>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</si>
  <si>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</si>
  <si>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</si>
  <si>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</si>
  <si>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</si>
  <si>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</si>
  <si>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</si>
  <si>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</si>
  <si>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</si>
  <si>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</si>
  <si>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</si>
  <si>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</si>
  <si>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</si>
  <si>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</si>
  <si>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</si>
  <si>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</si>
  <si>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</si>
  <si>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</si>
  <si>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</si>
  <si>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</si>
  <si>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</si>
  <si>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</si>
  <si>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</si>
  <si>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</si>
  <si>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</si>
  <si>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</si>
  <si>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</si>
  <si>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</si>
  <si>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</si>
  <si>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</si>
  <si>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</si>
  <si>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</si>
  <si>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</si>
  <si>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</si>
  <si>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</si>
  <si>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</si>
  <si>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</si>
  <si>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</si>
  <si>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</si>
  <si>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</si>
  <si>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</si>
  <si>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</si>
  <si>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</si>
  <si>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</si>
  <si>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</si>
  <si>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</si>
  <si>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</si>
  <si>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</si>
  <si>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</si>
  <si>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</si>
  <si>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</si>
  <si>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</si>
  <si>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</si>
  <si>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</si>
  <si>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</si>
  <si>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</si>
  <si>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</si>
  <si>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</si>
  <si>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</si>
  <si>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</si>
  <si>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</si>
  <si>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</si>
  <si>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</si>
  <si>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</si>
  <si>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</si>
  <si>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</si>
  <si>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</si>
  <si>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</si>
  <si>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</si>
  <si>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</si>
  <si>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</si>
  <si>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</si>
  <si>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</si>
  <si>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</si>
  <si>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</si>
  <si>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</si>
  <si>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</si>
  <si>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</si>
  <si>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</si>
  <si>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</si>
  <si>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</si>
  <si>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</si>
  <si>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</si>
  <si>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</si>
  <si>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</si>
  <si>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</si>
  <si>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</si>
  <si>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</si>
  <si>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</si>
  <si>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</si>
  <si>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</si>
  <si>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</si>
  <si>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</si>
  <si>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</si>
  <si>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</si>
  <si>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</si>
  <si>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</si>
  <si>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</si>
  <si>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</si>
  <si>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</si>
  <si>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</si>
  <si>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</si>
  <si>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</si>
  <si>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</si>
  <si>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</si>
  <si>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</si>
  <si>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</si>
  <si>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</si>
  <si>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</si>
  <si>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</si>
  <si>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</si>
  <si>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</si>
  <si>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</si>
  <si>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</si>
  <si>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</si>
  <si>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</si>
  <si>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</si>
  <si>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</si>
  <si>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</si>
  <si>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</si>
  <si>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</si>
  <si>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</si>
  <si>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</si>
  <si>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</si>
  <si>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</si>
  <si>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</si>
  <si>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</si>
  <si>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</si>
  <si>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</si>
  <si>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</si>
  <si>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</si>
  <si>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</si>
  <si>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</si>
  <si>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</si>
  <si>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</si>
  <si>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</si>
  <si>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</si>
  <si>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</si>
  <si>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</si>
  <si>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</si>
  <si>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</si>
  <si>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</si>
  <si>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</si>
  <si>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</si>
  <si>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</si>
  <si>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</si>
  <si>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</si>
  <si>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</si>
  <si>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</si>
  <si>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</si>
  <si>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</si>
  <si>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</si>
  <si>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</si>
  <si>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</si>
  <si>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</si>
  <si>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</si>
  <si>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</si>
  <si>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</si>
  <si>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</si>
  <si>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</si>
  <si>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</si>
  <si>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</si>
  <si>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</si>
  <si>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</si>
  <si>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</si>
  <si>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</si>
  <si>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</si>
  <si>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</si>
  <si>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</si>
  <si>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</si>
  <si>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</si>
  <si>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</si>
  <si>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</si>
  <si>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</si>
  <si>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</si>
  <si>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</si>
  <si>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</si>
  <si>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</si>
  <si>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</si>
  <si>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</si>
  <si>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</si>
  <si>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</si>
  <si>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</si>
  <si>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</si>
  <si>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</si>
  <si>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</si>
  <si>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</si>
  <si>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</si>
  <si>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</si>
  <si>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</si>
  <si>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</si>
  <si>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</si>
  <si>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</si>
  <si>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</si>
  <si>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</si>
  <si>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</si>
  <si>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</si>
  <si>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</si>
  <si>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</si>
  <si>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</si>
  <si>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</si>
  <si>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</si>
  <si>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</si>
  <si>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</si>
  <si>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</si>
  <si>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</si>
  <si>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</si>
  <si>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</si>
  <si>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</si>
  <si>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</si>
  <si>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</si>
  <si>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</si>
  <si>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</si>
  <si>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</si>
  <si>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</si>
  <si>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</si>
  <si>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</si>
  <si>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</si>
  <si>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</si>
  <si>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</si>
  <si>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</si>
  <si>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</si>
  <si>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</si>
  <si>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</si>
  <si>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</si>
  <si>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</si>
  <si>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</si>
  <si>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</si>
  <si>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</si>
  <si>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</si>
  <si>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</si>
  <si>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</si>
  <si>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</si>
  <si>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</si>
  <si>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</si>
  <si>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</si>
  <si>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</si>
  <si>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</si>
  <si>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</si>
  <si>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</si>
  <si>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</si>
  <si>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</si>
  <si>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</si>
  <si>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</si>
  <si>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</si>
  <si>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</si>
  <si>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</si>
  <si>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</si>
  <si>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</si>
  <si>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</si>
  <si>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</si>
  <si>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</si>
  <si>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</si>
  <si>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</si>
  <si>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</si>
  <si>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</si>
  <si>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</si>
  <si>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</si>
  <si>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</si>
  <si>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</si>
  <si>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</si>
  <si>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</si>
  <si>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</si>
  <si>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</si>
  <si>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</si>
  <si>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</si>
  <si>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</si>
  <si>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</si>
  <si>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</si>
  <si>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</si>
  <si>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</si>
  <si>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</si>
  <si>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</si>
  <si>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</si>
  <si>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</si>
  <si>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</si>
  <si>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</si>
  <si>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</si>
  <si>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</si>
  <si>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</si>
  <si>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</si>
  <si>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</si>
  <si>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</si>
  <si>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</si>
  <si>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</si>
  <si>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</si>
  <si>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</si>
  <si>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</si>
  <si>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</si>
  <si>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</si>
  <si>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</si>
  <si>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</si>
  <si>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</si>
  <si>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</si>
  <si>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</si>
  <si>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</si>
  <si>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</si>
  <si>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</si>
  <si>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</si>
  <si>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</si>
  <si>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</si>
  <si>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</si>
  <si>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</si>
  <si>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</si>
  <si>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</si>
  <si>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</si>
  <si>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</si>
  <si>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</si>
  <si>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</si>
  <si>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</si>
  <si>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</si>
  <si>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</si>
  <si>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</si>
  <si>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</si>
  <si>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</si>
  <si>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</si>
  <si>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</si>
  <si>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</si>
  <si>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</si>
  <si>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</si>
  <si>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</si>
  <si>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</si>
  <si>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</si>
  <si>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</si>
  <si>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</si>
  <si>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</si>
  <si>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</si>
  <si>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</si>
  <si>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</si>
  <si>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</si>
  <si>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</si>
  <si>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</si>
  <si>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</si>
  <si>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</si>
  <si>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</si>
  <si>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</si>
  <si>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</si>
  <si>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</si>
  <si>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</si>
  <si>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</si>
  <si>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</si>
  <si>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</si>
  <si>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</si>
  <si>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</si>
  <si>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</si>
  <si>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</si>
  <si>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</si>
  <si>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</si>
  <si>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</si>
  <si>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</si>
  <si>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</si>
  <si>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</si>
  <si>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</si>
  <si>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</si>
  <si>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</si>
  <si>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</si>
  <si>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</si>
  <si>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</si>
  <si>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</si>
  <si>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</si>
  <si>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</si>
  <si>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</si>
  <si>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</si>
  <si>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</si>
  <si>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</si>
  <si>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</si>
  <si>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</si>
  <si>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</si>
  <si>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</si>
  <si>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</si>
  <si>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</si>
  <si>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</si>
  <si>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</si>
  <si>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</si>
  <si>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</si>
  <si>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</si>
  <si>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</si>
  <si>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</si>
  <si>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</si>
  <si>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</si>
  <si>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</si>
  <si>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</si>
  <si>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</si>
  <si>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</si>
  <si>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</si>
  <si>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</si>
  <si>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</si>
  <si>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</si>
  <si>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</si>
  <si>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</si>
  <si>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</si>
  <si>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</si>
  <si>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</si>
  <si>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</si>
  <si>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</si>
  <si>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</si>
  <si>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</si>
  <si>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</si>
  <si>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</si>
  <si>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</si>
  <si>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</si>
  <si>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</si>
  <si>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</si>
  <si>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</si>
  <si>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</si>
  <si>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</si>
  <si>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</si>
  <si>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</si>
  <si>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</si>
  <si>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</si>
  <si>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</si>
  <si>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</si>
  <si>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</si>
  <si>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</si>
  <si>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</si>
  <si>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</si>
  <si>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</si>
  <si>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</si>
  <si>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</si>
  <si>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</si>
  <si>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</si>
  <si>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</si>
  <si>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</si>
  <si>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</si>
  <si>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</si>
  <si>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</si>
  <si>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</si>
  <si>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</si>
  <si>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</si>
  <si>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</si>
  <si>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</si>
  <si>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</si>
  <si>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</si>
  <si>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</si>
  <si>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</si>
  <si>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</si>
  <si>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</si>
  <si>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</si>
  <si>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</si>
  <si>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</si>
  <si>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</si>
  <si>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</si>
  <si>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</si>
  <si>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</si>
  <si>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</si>
  <si>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</si>
  <si>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</si>
  <si>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</si>
  <si>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</si>
  <si>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</si>
  <si>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</si>
  <si>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</si>
  <si>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</si>
  <si>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</si>
  <si>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</si>
  <si>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</si>
  <si>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</si>
  <si>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</si>
  <si>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</si>
  <si>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</si>
  <si>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</si>
  <si>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</si>
  <si>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</si>
  <si>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</si>
  <si>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</si>
  <si>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</si>
  <si>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</si>
  <si>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</si>
  <si>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</si>
  <si>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</si>
  <si>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</si>
  <si>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</si>
  <si>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</si>
  <si>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</si>
  <si>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</si>
  <si>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</si>
  <si>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</si>
  <si>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</si>
  <si>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</si>
  <si>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</si>
  <si>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</si>
  <si>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</si>
  <si>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</si>
  <si>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</si>
  <si>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</si>
  <si>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</si>
  <si>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</si>
  <si>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</si>
  <si>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</si>
  <si>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</si>
  <si>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</si>
  <si>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</si>
  <si>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</si>
  <si>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</si>
  <si>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</si>
  <si>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</si>
  <si>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</si>
  <si>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</si>
  <si>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</si>
  <si>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</si>
  <si>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</si>
  <si>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</si>
  <si>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</si>
  <si>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</si>
  <si>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</si>
  <si>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</si>
  <si>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</si>
  <si>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</si>
  <si>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</si>
  <si>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</si>
  <si>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</si>
  <si>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</si>
  <si>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</si>
  <si>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</si>
  <si>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</si>
  <si>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</si>
  <si>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</si>
  <si>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</si>
  <si>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</si>
  <si>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</si>
  <si>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</si>
  <si>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</si>
  <si>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</si>
  <si>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</si>
  <si>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</si>
  <si>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</si>
  <si>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</si>
  <si>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</si>
  <si>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</si>
  <si>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</si>
  <si>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</si>
  <si>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</si>
  <si>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</si>
  <si>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</si>
  <si>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</si>
  <si>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</si>
  <si>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</si>
  <si>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</si>
  <si>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</si>
  <si>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</si>
  <si>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</si>
  <si>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</si>
  <si>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</si>
  <si>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</si>
  <si>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</si>
  <si>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</si>
  <si>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</si>
  <si>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</si>
  <si>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</si>
  <si>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</si>
  <si>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</si>
  <si>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</si>
  <si>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</si>
  <si>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</si>
  <si>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</si>
  <si>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</si>
  <si>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</si>
  <si>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</si>
  <si>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</si>
  <si>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</si>
  <si>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</si>
  <si>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</si>
  <si>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</si>
  <si>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</si>
  <si>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</si>
  <si>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</si>
  <si>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</si>
  <si>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</si>
  <si>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</si>
  <si>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</si>
  <si>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</si>
  <si>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</si>
  <si>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</si>
  <si>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</si>
  <si>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</si>
  <si>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</si>
  <si>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</si>
  <si>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</si>
  <si>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</si>
  <si>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</si>
  <si>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</si>
  <si>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</si>
  <si>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</si>
  <si>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</si>
  <si>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</si>
  <si>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</si>
  <si>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</si>
  <si>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</si>
  <si>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</si>
  <si>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</si>
  <si>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</si>
  <si>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</si>
  <si>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</si>
  <si>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</si>
  <si>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</si>
  <si>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</si>
  <si>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</si>
  <si>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</si>
  <si>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</si>
  <si>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</si>
  <si>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</si>
  <si>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</si>
  <si>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</si>
  <si>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</si>
  <si>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</si>
  <si>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</si>
  <si>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</si>
  <si>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</si>
  <si>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</si>
  <si>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</si>
  <si>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</si>
  <si>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</si>
  <si>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</si>
  <si>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</si>
  <si>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</si>
  <si>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</si>
  <si>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</si>
  <si>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</si>
  <si>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</si>
  <si>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</si>
  <si>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</si>
  <si>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</si>
  <si>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</si>
  <si>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</si>
  <si>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</si>
  <si>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</si>
  <si>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</si>
  <si>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</si>
  <si>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</si>
  <si>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</si>
  <si>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</si>
  <si>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</si>
  <si>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</si>
  <si>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</si>
  <si>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</si>
  <si>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</si>
  <si>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</si>
  <si>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</si>
  <si>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</si>
  <si>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</si>
  <si>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</si>
  <si>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</si>
  <si>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</si>
  <si>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</si>
  <si>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</si>
  <si>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</si>
  <si>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</si>
  <si>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</si>
  <si>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</si>
  <si>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</si>
  <si>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</si>
  <si>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</si>
  <si>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</si>
  <si>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</si>
  <si>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</si>
  <si>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</si>
  <si>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</si>
  <si>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</si>
  <si>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</si>
  <si>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</si>
  <si>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</si>
  <si>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</si>
  <si>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</si>
  <si>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</si>
  <si>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</si>
  <si>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</si>
  <si>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</si>
  <si>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</si>
  <si>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</si>
  <si>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</si>
  <si>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</si>
  <si>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</si>
  <si>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</si>
  <si>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</si>
  <si>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</si>
  <si>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</si>
  <si>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</si>
  <si>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</si>
  <si>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</si>
  <si>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</si>
  <si>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</si>
  <si>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</si>
  <si>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</si>
  <si>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</si>
  <si>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</si>
  <si>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</si>
  <si>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</si>
  <si>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</si>
  <si>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</si>
  <si>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</si>
  <si>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</si>
  <si>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</si>
  <si>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</si>
  <si>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</si>
  <si>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</si>
  <si>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</si>
  <si>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</si>
  <si>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</si>
  <si>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</si>
  <si>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</si>
  <si>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</si>
  <si>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</si>
  <si>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</si>
  <si>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</si>
  <si>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</si>
  <si>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</si>
  <si>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</si>
  <si>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</si>
  <si>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</si>
  <si>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</si>
  <si>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</si>
  <si>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</si>
  <si>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</si>
  <si>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</si>
  <si>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</si>
  <si>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</si>
  <si>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</si>
  <si>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</si>
  <si>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</si>
  <si>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</si>
  <si>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</si>
  <si>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</si>
  <si>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</si>
  <si>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</si>
  <si>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</si>
  <si>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</si>
  <si>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</si>
  <si>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</si>
  <si>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</si>
  <si>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</si>
  <si>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</si>
  <si>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</si>
  <si>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</si>
  <si>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</si>
  <si>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</si>
  <si>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</si>
  <si>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</si>
  <si>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</si>
  <si>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</si>
  <si>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</si>
  <si>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</si>
  <si>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</si>
  <si>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</si>
  <si>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</si>
  <si>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</si>
  <si>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</si>
  <si>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</si>
  <si>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</si>
  <si>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</si>
  <si>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</si>
  <si>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</si>
  <si>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</si>
  <si>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</si>
  <si>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</si>
  <si>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</si>
  <si>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</si>
  <si>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</si>
  <si>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</si>
  <si>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</si>
  <si>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</si>
  <si>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</si>
  <si>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</si>
  <si>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</si>
  <si>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</si>
  <si>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</si>
  <si>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</si>
  <si>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</si>
  <si>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</si>
  <si>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</si>
  <si>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</si>
  <si>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</si>
  <si>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</si>
  <si>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</si>
  <si>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</si>
  <si>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</si>
  <si>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</si>
  <si>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</si>
  <si>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</si>
  <si>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</si>
  <si>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</si>
  <si>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</si>
  <si>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</si>
  <si>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</si>
  <si>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</si>
  <si>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</si>
  <si>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</si>
  <si>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</si>
  <si>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</si>
  <si>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</si>
  <si>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</si>
  <si>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</si>
  <si>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</si>
  <si>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</si>
  <si>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</si>
  <si>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</si>
  <si>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</si>
  <si>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</si>
  <si>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</si>
  <si>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</si>
  <si>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</si>
  <si>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</si>
  <si>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</si>
  <si>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</si>
  <si>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</si>
  <si>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</si>
  <si>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</si>
  <si>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</si>
  <si>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</si>
  <si>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</si>
  <si>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</si>
  <si>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</si>
  <si>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</si>
  <si>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</si>
  <si>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</si>
  <si>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</si>
  <si>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</si>
  <si>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</si>
  <si>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</si>
  <si>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</si>
  <si>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</si>
  <si>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</si>
  <si>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</si>
  <si>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</si>
  <si>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</si>
  <si>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</si>
  <si>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</si>
  <si>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</si>
  <si>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</si>
  <si>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</si>
  <si>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</si>
  <si>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</si>
  <si>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</si>
  <si>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</si>
  <si>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</si>
  <si>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</si>
  <si>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</si>
  <si>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</si>
  <si>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</si>
  <si>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</si>
  <si>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</si>
  <si>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</si>
  <si>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</si>
  <si>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</si>
  <si>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</si>
  <si>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</si>
  <si>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</si>
  <si>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</si>
  <si>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</si>
  <si>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</si>
  <si>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</si>
  <si>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</si>
  <si>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</si>
  <si>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</si>
  <si>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</si>
  <si>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</si>
  <si>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</si>
  <si>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</si>
  <si>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</si>
  <si>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</si>
  <si>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</si>
  <si>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</si>
  <si>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</si>
  <si>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</si>
  <si>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</si>
  <si>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</si>
  <si>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</si>
  <si>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</si>
  <si>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</si>
  <si>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</si>
  <si>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</si>
  <si>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</si>
  <si>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</si>
  <si>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</si>
  <si>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</si>
  <si>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</si>
  <si>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</si>
  <si>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</si>
  <si>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</si>
  <si>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</si>
  <si>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</si>
  <si>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</si>
  <si>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</si>
  <si>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</si>
  <si>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</si>
  <si>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</si>
  <si>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</si>
  <si>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</si>
  <si>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</si>
  <si>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</si>
  <si>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</si>
  <si>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</si>
  <si>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</si>
  <si>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</si>
  <si>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</si>
  <si>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</si>
  <si>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</si>
  <si>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</si>
  <si>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</si>
  <si>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</si>
  <si>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</si>
  <si>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</si>
  <si>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</si>
  <si>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</si>
  <si>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</si>
  <si>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</si>
  <si>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</si>
  <si>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</si>
  <si>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</si>
  <si>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</si>
  <si>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</si>
  <si>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</si>
  <si>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</si>
  <si>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</si>
  <si>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</si>
  <si>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</si>
  <si>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</si>
  <si>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</si>
  <si>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</si>
  <si>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</si>
  <si>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</si>
  <si>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</si>
  <si>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</si>
  <si>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</si>
  <si>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</si>
  <si>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</si>
  <si>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</si>
  <si>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</si>
  <si>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</si>
  <si>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</si>
  <si>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</si>
  <si>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</si>
  <si>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</si>
  <si>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</si>
  <si>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</si>
  <si>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</si>
  <si>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</si>
  <si>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</si>
  <si>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</si>
  <si>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</si>
  <si>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</si>
  <si>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</si>
  <si>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</si>
  <si>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</si>
  <si>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</si>
  <si>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</si>
  <si>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</si>
  <si>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</si>
  <si>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</si>
  <si>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</si>
  <si>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</si>
  <si>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</si>
  <si>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</si>
  <si>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</si>
  <si>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</si>
  <si>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</si>
  <si>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</si>
  <si>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</si>
  <si>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</si>
  <si>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</si>
  <si>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</si>
  <si>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</si>
  <si>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</si>
  <si>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</si>
  <si>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</si>
  <si>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</si>
  <si>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</si>
  <si>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</si>
  <si>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</si>
  <si>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</si>
  <si>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</si>
  <si>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</si>
  <si>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</si>
  <si>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</si>
  <si>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</si>
  <si>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</si>
  <si>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</si>
  <si>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</si>
  <si>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</si>
  <si>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</si>
  <si>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</si>
  <si>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</si>
  <si>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</si>
  <si>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</si>
  <si>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</si>
  <si>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</si>
  <si>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</si>
  <si>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</si>
  <si>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</si>
  <si>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</si>
  <si>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</si>
  <si>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</si>
  <si>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</si>
  <si>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</si>
  <si>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</si>
  <si>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</si>
  <si>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</si>
  <si>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</si>
  <si>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</si>
  <si>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</si>
  <si>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</si>
  <si>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</si>
  <si>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</si>
  <si>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</si>
  <si>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</si>
  <si>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</si>
  <si>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</si>
  <si>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</si>
  <si>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</si>
  <si>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</si>
  <si>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</si>
  <si>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</si>
  <si>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</si>
  <si>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</si>
  <si>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</si>
  <si>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</si>
  <si>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</si>
  <si>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</si>
  <si>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</si>
  <si>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</si>
  <si>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</si>
  <si>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</si>
  <si>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</si>
  <si>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</si>
  <si>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</si>
  <si>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</si>
  <si>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</si>
  <si>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</si>
  <si>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</si>
  <si>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</si>
  <si>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</si>
  <si>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</si>
  <si>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</si>
  <si>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</si>
  <si>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</si>
  <si>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</si>
  <si>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</si>
  <si>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</si>
  <si>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</si>
  <si>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</si>
  <si>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</si>
  <si>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</si>
  <si>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</si>
  <si>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</si>
  <si>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</si>
  <si>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</si>
  <si>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</si>
  <si>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</si>
  <si>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</si>
  <si>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</si>
  <si>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</si>
  <si>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</si>
  <si>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</si>
  <si>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</si>
  <si>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</si>
  <si>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</si>
  <si>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</si>
  <si>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</si>
  <si>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</si>
  <si>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</si>
  <si>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</si>
  <si>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</si>
  <si>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</si>
  <si>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</si>
  <si>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</si>
  <si>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</si>
  <si>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</si>
  <si>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</si>
  <si>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</si>
  <si>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</si>
  <si>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</si>
  <si>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</si>
  <si>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</si>
  <si>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</si>
  <si>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</si>
  <si>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</si>
  <si>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</si>
  <si>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</si>
  <si>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</si>
  <si>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</si>
  <si>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</si>
  <si>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</si>
  <si>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</si>
  <si>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</si>
  <si>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</si>
  <si>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</si>
  <si>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</si>
  <si>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</si>
  <si>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</si>
  <si>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</si>
  <si>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</si>
  <si>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</si>
  <si>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</si>
  <si>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</si>
  <si>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</si>
  <si>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</si>
  <si>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</si>
  <si>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</si>
  <si>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</si>
  <si>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</si>
  <si>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</si>
  <si>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</si>
  <si>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</si>
  <si>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</si>
  <si>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</si>
  <si>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</si>
  <si>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</si>
  <si>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</si>
  <si>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</si>
  <si>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</si>
  <si>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</si>
  <si>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</si>
  <si>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</si>
  <si>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</si>
  <si>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</si>
  <si>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</si>
  <si>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</si>
  <si>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</si>
  <si>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</si>
  <si>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</si>
  <si>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</si>
  <si>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</si>
  <si>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</si>
  <si>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</si>
  <si>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</si>
  <si>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</si>
  <si>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</si>
  <si>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</si>
  <si>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</si>
  <si>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</si>
  <si>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</si>
  <si>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</si>
  <si>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</si>
  <si>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</si>
  <si>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</si>
  <si>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</si>
  <si>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</si>
  <si>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</si>
  <si>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</si>
  <si>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</si>
  <si>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</si>
  <si>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</si>
  <si>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</si>
  <si>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</si>
  <si>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</si>
  <si>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</si>
  <si>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</si>
  <si>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</si>
  <si>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</si>
  <si>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</si>
  <si>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</si>
  <si>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</si>
  <si>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</si>
  <si>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</si>
  <si>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</si>
  <si>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</si>
  <si>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</si>
  <si>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</si>
  <si>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</si>
  <si>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</si>
  <si>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</si>
  <si>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</si>
  <si>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</si>
  <si>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</si>
  <si>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</si>
  <si>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</si>
  <si>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</si>
  <si>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</si>
  <si>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</si>
  <si>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</si>
  <si>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</si>
  <si>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</si>
  <si>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</si>
  <si>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</si>
  <si>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</si>
  <si>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</si>
  <si>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</si>
  <si>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</si>
  <si>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</si>
  <si>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</si>
  <si>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</si>
  <si>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</si>
  <si>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</si>
  <si>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</si>
  <si>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</si>
  <si>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</si>
  <si>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</si>
  <si>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</si>
  <si>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</si>
  <si>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</si>
  <si>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</si>
  <si>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</si>
  <si>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</si>
  <si>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</si>
  <si>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</si>
  <si>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</si>
  <si>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</si>
  <si>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</si>
  <si>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</si>
  <si>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</si>
  <si>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</si>
  <si>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</si>
  <si>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</si>
  <si>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</si>
  <si>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</si>
  <si>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</si>
  <si>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</si>
  <si>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</si>
  <si>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</si>
  <si>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</si>
  <si>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</si>
  <si>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</si>
  <si>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</si>
  <si>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</si>
  <si>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</si>
  <si>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</si>
  <si>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</si>
  <si>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</si>
  <si>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</si>
  <si>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</si>
  <si>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</si>
  <si>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</si>
  <si>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</si>
  <si>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</si>
  <si>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</si>
  <si>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</si>
  <si>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</si>
  <si>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</si>
  <si>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</si>
  <si>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</si>
  <si>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</si>
  <si>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</si>
  <si>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</si>
  <si>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</si>
  <si>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</si>
  <si>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</si>
  <si>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</si>
  <si>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</si>
  <si>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</si>
  <si>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</si>
  <si>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</si>
  <si>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</si>
  <si>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</si>
  <si>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</si>
  <si>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</si>
  <si>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</si>
  <si>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</si>
  <si>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</si>
  <si>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</si>
  <si>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</si>
  <si>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</si>
  <si>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</si>
  <si>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</si>
  <si>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</si>
  <si>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</si>
  <si>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</si>
  <si>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</si>
  <si>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</si>
  <si>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</si>
  <si>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</si>
  <si>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</si>
  <si>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</si>
  <si>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</si>
  <si>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</si>
  <si>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</si>
  <si>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</si>
  <si>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</si>
  <si>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</si>
  <si>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</si>
  <si>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</si>
  <si>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</si>
  <si>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</si>
  <si>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</si>
  <si>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</si>
  <si>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</si>
  <si>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</si>
  <si>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</si>
  <si>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</si>
  <si>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</si>
  <si>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</si>
  <si>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</si>
  <si>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</si>
  <si>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</si>
  <si>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</si>
  <si>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</si>
  <si>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</si>
  <si>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</si>
  <si>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</si>
  <si>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</si>
  <si>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</si>
  <si>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</si>
  <si>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</si>
  <si>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</si>
  <si>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</si>
  <si>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</si>
  <si>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</si>
  <si>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</si>
  <si>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</si>
  <si>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</si>
  <si>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</si>
  <si>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</si>
  <si>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</si>
  <si>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</si>
  <si>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</si>
  <si>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</si>
  <si>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</si>
  <si>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</si>
  <si>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</si>
  <si>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</si>
  <si>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</si>
  <si>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</si>
  <si>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</si>
  <si>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</si>
  <si>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</si>
  <si>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</si>
  <si>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</si>
  <si>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</si>
  <si>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</si>
  <si>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</si>
  <si>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</si>
  <si>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</si>
  <si>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</si>
  <si>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</si>
  <si>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</si>
  <si>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</si>
  <si>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</si>
  <si>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</si>
  <si>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</si>
  <si>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</si>
  <si>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</si>
  <si>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</si>
  <si>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</si>
  <si>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</si>
  <si>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</si>
  <si>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</si>
  <si>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</si>
  <si>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</si>
  <si>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</si>
  <si>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</si>
  <si>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</si>
  <si>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</si>
  <si>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</si>
  <si>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</si>
  <si>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</si>
  <si>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</si>
  <si>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</si>
  <si>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</si>
  <si>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</si>
  <si>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</si>
  <si>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</si>
  <si>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</si>
  <si>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</si>
  <si>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</si>
  <si>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</si>
  <si>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</si>
  <si>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</si>
  <si>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</si>
  <si>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</si>
  <si>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</si>
  <si>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</si>
  <si>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</si>
  <si>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</si>
  <si>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</si>
  <si>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</si>
  <si>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</si>
  <si>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</si>
  <si>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</si>
  <si>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</si>
  <si>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</si>
  <si>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</si>
  <si>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</si>
  <si>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</si>
  <si>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</si>
  <si>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</si>
  <si>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</si>
  <si>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</si>
  <si>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</si>
  <si>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</si>
  <si>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</si>
  <si>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</si>
  <si>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</si>
  <si>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</si>
  <si>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</si>
  <si>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</si>
  <si>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</si>
  <si>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</si>
  <si>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</si>
  <si>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</si>
  <si>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</si>
  <si>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</si>
  <si>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</si>
  <si>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</si>
  <si>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</si>
  <si>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</si>
  <si>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</si>
  <si>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</si>
  <si>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</si>
  <si>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</si>
  <si>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</si>
  <si>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</si>
  <si>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</si>
  <si>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</si>
  <si>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</si>
  <si>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</si>
  <si>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</si>
  <si>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</si>
  <si>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</si>
  <si>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</si>
  <si>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</si>
  <si>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</si>
  <si>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</si>
  <si>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</si>
  <si>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</si>
  <si>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</si>
  <si>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</si>
  <si>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</si>
  <si>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</si>
  <si>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</si>
  <si>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</si>
  <si>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</si>
  <si>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</si>
  <si>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</si>
  <si>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</si>
  <si>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</si>
  <si>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</si>
  <si>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</si>
  <si>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</si>
  <si>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</si>
  <si>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</si>
  <si>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</si>
  <si>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</si>
  <si>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</si>
  <si>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</si>
  <si>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</si>
  <si>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</si>
  <si>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</si>
  <si>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</si>
  <si>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</si>
  <si>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</si>
  <si>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</si>
  <si>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</si>
  <si>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</si>
  <si>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</si>
  <si>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</si>
  <si>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</si>
  <si>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</si>
  <si>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</si>
  <si>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</si>
  <si>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</si>
  <si>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</si>
  <si>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</si>
  <si>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</si>
  <si>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</si>
  <si>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</si>
  <si>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</si>
  <si>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</si>
  <si>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</si>
  <si>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</si>
  <si>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</si>
  <si>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</si>
  <si>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</si>
  <si>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</si>
  <si>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</si>
  <si>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</si>
  <si>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</si>
  <si>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</si>
  <si>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</si>
  <si>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</si>
  <si>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</si>
  <si>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</si>
  <si>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</si>
  <si>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</si>
  <si>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</si>
  <si>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</si>
  <si>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</si>
  <si>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</si>
  <si>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</si>
  <si>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</si>
  <si>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</si>
  <si>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</si>
  <si>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</si>
  <si>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</si>
  <si>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</si>
  <si>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</si>
  <si>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</si>
  <si>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</si>
  <si>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</si>
  <si>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</si>
  <si>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</si>
  <si>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</si>
  <si>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</si>
  <si>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</si>
  <si>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</si>
  <si>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</si>
  <si>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</si>
  <si>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</si>
  <si>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</si>
  <si>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</si>
  <si>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</si>
  <si>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</si>
  <si>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</si>
  <si>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</si>
  <si>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</si>
  <si>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</si>
  <si>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</si>
  <si>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</si>
  <si>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</si>
  <si>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</si>
  <si>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</si>
  <si>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</si>
  <si>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</si>
  <si>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</si>
  <si>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</si>
  <si>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</si>
  <si>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</si>
  <si>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</si>
  <si>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</si>
  <si>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</si>
  <si>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</si>
  <si>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</si>
  <si>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</si>
  <si>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</si>
  <si>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</si>
  <si>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</si>
  <si>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</si>
  <si>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</si>
  <si>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</si>
  <si>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</si>
  <si>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</si>
  <si>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</si>
  <si>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</si>
  <si>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</si>
  <si>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</si>
  <si>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</si>
  <si>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</si>
  <si>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</si>
  <si>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</si>
  <si>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</si>
  <si>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</si>
  <si>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</si>
  <si>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</si>
  <si>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</si>
  <si>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</si>
  <si>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</si>
  <si>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</si>
  <si>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</si>
  <si>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</si>
  <si>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</si>
  <si>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</si>
  <si>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</si>
  <si>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</si>
  <si>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</si>
  <si>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</si>
  <si>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</si>
  <si>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</si>
  <si>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</si>
  <si>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</si>
  <si>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</si>
  <si>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</si>
  <si>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</si>
  <si>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</si>
  <si>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</si>
  <si>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</si>
  <si>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</si>
  <si>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</si>
  <si>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</si>
  <si>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</si>
  <si>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</si>
  <si>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</si>
  <si>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</si>
  <si>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</si>
  <si>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</si>
  <si>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</si>
  <si>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</si>
  <si>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</si>
  <si>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</si>
  <si>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</si>
  <si>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</si>
  <si>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</si>
  <si>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</si>
  <si>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</si>
  <si>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</si>
  <si>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</si>
  <si>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</si>
  <si>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</si>
  <si>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</si>
  <si>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</si>
  <si>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</si>
  <si>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</si>
  <si>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</si>
  <si>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</si>
  <si>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</si>
  <si>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</si>
  <si>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</si>
  <si>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</si>
  <si>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</si>
  <si>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</si>
  <si>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</si>
  <si>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</si>
  <si>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</si>
  <si>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</si>
  <si>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</si>
  <si>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</si>
  <si>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</si>
  <si>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</si>
  <si>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</si>
  <si>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</si>
  <si>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</si>
  <si>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</si>
  <si>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</si>
  <si>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</si>
  <si>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</si>
  <si>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</si>
  <si>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</si>
  <si>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</si>
  <si>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</si>
  <si>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</si>
  <si>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</si>
  <si>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</si>
  <si>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</si>
  <si>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</si>
  <si>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</si>
  <si>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</si>
  <si>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</si>
  <si>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</si>
  <si>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</si>
  <si>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</si>
  <si>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</si>
  <si>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</si>
  <si>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</si>
  <si>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</si>
  <si>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</si>
  <si>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</si>
  <si>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</si>
  <si>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</si>
  <si>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</si>
  <si>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</si>
  <si>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</si>
  <si>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</si>
  <si>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</si>
  <si>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</si>
  <si>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</si>
  <si>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</si>
  <si>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</si>
  <si>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</si>
  <si>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</si>
  <si>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</si>
  <si>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</si>
  <si>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</si>
  <si>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</si>
  <si>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</si>
  <si>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</si>
  <si>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</si>
  <si>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</si>
  <si>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</si>
  <si>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</si>
  <si>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</si>
  <si>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</si>
  <si>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</si>
  <si>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</si>
  <si>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</si>
  <si>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</si>
  <si>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</si>
  <si>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</si>
  <si>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</si>
  <si>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</si>
  <si>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</si>
  <si>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</si>
  <si>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</si>
  <si>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</si>
  <si>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</si>
  <si>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</si>
  <si>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</si>
  <si>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</si>
  <si>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</si>
  <si>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</si>
  <si>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</si>
  <si>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</si>
  <si>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</si>
  <si>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</si>
  <si>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</si>
  <si>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</si>
  <si>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</si>
  <si>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</si>
  <si>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</si>
  <si>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</si>
  <si>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</si>
  <si>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</si>
  <si>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</si>
  <si>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</si>
  <si>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</si>
  <si>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</si>
  <si>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</si>
  <si>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</si>
  <si>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</si>
  <si>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</si>
  <si>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</si>
  <si>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</si>
  <si>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</si>
  <si>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</si>
  <si>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</si>
  <si>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</si>
  <si>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</si>
  <si>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</si>
  <si>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</si>
  <si>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</si>
  <si>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</si>
  <si>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</si>
  <si>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</si>
  <si>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</si>
  <si>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</si>
  <si>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</si>
  <si>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</si>
  <si>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</si>
  <si>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</si>
  <si>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</si>
  <si>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</si>
  <si>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</si>
  <si>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</si>
  <si>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</si>
  <si>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</si>
  <si>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</si>
  <si>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</si>
  <si>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</si>
  <si>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</si>
  <si>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</si>
  <si>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</si>
  <si>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</si>
  <si>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</si>
  <si>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</si>
  <si>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</si>
  <si>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</si>
  <si>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</si>
  <si>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</si>
  <si>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</si>
  <si>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</si>
  <si>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</si>
  <si>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</si>
  <si>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</si>
  <si>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</si>
  <si>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</si>
  <si>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</si>
  <si>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</si>
  <si>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</si>
  <si>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</si>
  <si>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</si>
  <si>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</si>
  <si>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</si>
  <si>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</si>
  <si>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</si>
  <si>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</si>
  <si>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</si>
  <si>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</si>
  <si>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</si>
  <si>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</si>
  <si>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</si>
  <si>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</si>
  <si>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</si>
  <si>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</si>
  <si>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</si>
  <si>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</si>
  <si>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</si>
  <si>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</si>
  <si>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</si>
  <si>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</si>
  <si>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</si>
  <si>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</si>
  <si>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</si>
  <si>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</si>
  <si>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</si>
  <si>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</si>
  <si>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</si>
  <si>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</si>
  <si>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</si>
  <si>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</si>
  <si>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</si>
  <si>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</si>
  <si>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</si>
  <si>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</si>
  <si>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</si>
  <si>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</si>
  <si>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</si>
  <si>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</si>
  <si>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</si>
  <si>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</si>
  <si>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</si>
  <si>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</si>
  <si>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</si>
  <si>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</si>
  <si>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</si>
  <si>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</si>
  <si>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</si>
  <si>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</si>
  <si>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</si>
  <si>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</si>
  <si>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</si>
  <si>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</si>
  <si>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</si>
  <si>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</si>
  <si>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</si>
  <si>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</si>
  <si>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</si>
  <si>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</si>
  <si>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</si>
  <si>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</si>
  <si>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</si>
  <si>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</si>
  <si>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</si>
  <si>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</si>
  <si>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</si>
  <si>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</si>
  <si>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</si>
  <si>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</si>
  <si>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</si>
  <si>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</si>
  <si>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</si>
  <si>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</si>
  <si>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</si>
  <si>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</si>
  <si>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</si>
  <si>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</si>
  <si>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</si>
  <si>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</si>
  <si>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</si>
  <si>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</si>
  <si>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</si>
  <si>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</si>
  <si>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</si>
  <si>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</si>
  <si>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</si>
  <si>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</si>
  <si>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</si>
  <si>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</si>
  <si>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</si>
  <si>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</si>
  <si>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</si>
  <si>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</si>
  <si>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</si>
  <si>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</si>
  <si>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</si>
  <si>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</si>
  <si>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</si>
  <si>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</si>
  <si>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</si>
  <si>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</si>
  <si>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</si>
  <si>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</si>
  <si>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</si>
  <si>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</si>
  <si>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</si>
  <si>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</si>
  <si>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</si>
  <si>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</si>
  <si>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</si>
  <si>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</si>
  <si>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</si>
  <si>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</si>
  <si>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</si>
  <si>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</si>
  <si>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</si>
  <si>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</si>
  <si>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</si>
  <si>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</si>
  <si>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</si>
  <si>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</si>
  <si>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</si>
  <si>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</si>
  <si>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</si>
  <si>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</si>
  <si>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</si>
  <si>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</si>
  <si>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</si>
  <si>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</si>
  <si>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</si>
  <si>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</si>
  <si>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</si>
  <si>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</si>
  <si>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</si>
  <si>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</si>
  <si>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</si>
  <si>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</si>
  <si>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</si>
  <si>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</si>
  <si>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</si>
  <si>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</si>
  <si>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</si>
  <si>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</si>
  <si>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</si>
  <si>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</si>
  <si>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</si>
  <si>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</si>
  <si>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</si>
  <si>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</si>
  <si>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</si>
  <si>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</si>
  <si>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</si>
  <si>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</si>
  <si>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</si>
  <si>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</si>
  <si>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</si>
  <si>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</si>
  <si>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</si>
  <si>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</si>
  <si>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</si>
  <si>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</si>
  <si>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</si>
  <si>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</si>
  <si>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</si>
  <si>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</si>
  <si>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</si>
  <si>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</si>
  <si>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</si>
  <si>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</si>
  <si>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</si>
  <si>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</si>
  <si>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</si>
  <si>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</si>
  <si>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</si>
  <si>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</si>
  <si>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</si>
  <si>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</si>
  <si>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</si>
  <si>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</si>
  <si>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</si>
  <si>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</si>
  <si>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</si>
  <si>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</si>
  <si>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</si>
  <si>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</si>
  <si>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</si>
  <si>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</si>
  <si>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</si>
  <si>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</si>
  <si>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</si>
  <si>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</si>
  <si>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</si>
  <si>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</si>
  <si>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</si>
  <si>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</si>
  <si>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</si>
  <si>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</si>
  <si>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</si>
  <si>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</si>
  <si>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</si>
  <si>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</si>
  <si>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</si>
  <si>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</si>
  <si>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</si>
  <si>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</si>
  <si>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</si>
  <si>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</si>
  <si>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</si>
  <si>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</si>
  <si>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</si>
  <si>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</si>
  <si>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</si>
  <si>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</si>
  <si>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</si>
  <si>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</si>
  <si>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</si>
  <si>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</si>
  <si>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</si>
  <si>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</si>
  <si>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</si>
  <si>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</si>
  <si>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</si>
  <si>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</si>
  <si>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</si>
  <si>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</si>
  <si>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</si>
  <si>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</si>
  <si>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</si>
  <si>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</si>
  <si>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</si>
  <si>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</si>
  <si>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</si>
  <si>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</si>
  <si>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</si>
  <si>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</si>
  <si>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</si>
  <si>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</si>
  <si>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</si>
  <si>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</si>
  <si>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</si>
  <si>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</si>
  <si>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</si>
  <si>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</si>
  <si>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</si>
  <si>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</si>
  <si>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</si>
  <si>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</si>
  <si>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</si>
  <si>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</si>
  <si>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</si>
  <si>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</si>
  <si>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</si>
  <si>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</si>
  <si>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</si>
  <si>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</si>
  <si>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</si>
  <si>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</si>
  <si>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</si>
  <si>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</si>
  <si>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</si>
  <si>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</si>
  <si>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</si>
  <si>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</si>
  <si>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</si>
  <si>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</si>
  <si>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</si>
  <si>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</si>
  <si>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</si>
  <si>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</si>
  <si>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</si>
  <si>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</si>
  <si>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</si>
  <si>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</si>
  <si>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</si>
  <si>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</si>
  <si>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</si>
  <si>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</si>
  <si>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</si>
  <si>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</si>
  <si>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</si>
  <si>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</si>
  <si>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</si>
  <si>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</si>
  <si>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</si>
  <si>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</si>
  <si>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</si>
  <si>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</si>
  <si>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</si>
  <si>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</si>
  <si>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</si>
  <si>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</si>
  <si>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</si>
  <si>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</si>
  <si>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</si>
  <si>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</si>
  <si>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</si>
  <si>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</si>
  <si>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</si>
  <si>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</si>
  <si>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</si>
  <si>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</si>
  <si>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</si>
  <si>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</si>
  <si>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</si>
  <si>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</si>
  <si>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</si>
  <si>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</si>
  <si>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</si>
  <si>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</si>
  <si>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</si>
  <si>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</si>
  <si>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</si>
  <si>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</si>
  <si>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</si>
  <si>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</si>
  <si>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</si>
  <si>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</si>
  <si>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</si>
  <si>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</si>
  <si>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</si>
  <si>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</si>
  <si>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</si>
  <si>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</si>
  <si>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</si>
  <si>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</si>
  <si>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</si>
  <si>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</si>
  <si>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</si>
  <si>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</si>
  <si>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</si>
  <si>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</si>
  <si>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</si>
  <si>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</si>
  <si>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</si>
  <si>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</si>
  <si>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</si>
  <si>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</si>
  <si>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</si>
  <si>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</si>
  <si>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</si>
  <si>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</si>
  <si>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</si>
  <si>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</si>
  <si>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</si>
  <si>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</si>
  <si>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</si>
  <si>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</si>
  <si>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</si>
  <si>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</si>
  <si>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</si>
  <si>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</si>
  <si>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</si>
  <si>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</si>
  <si>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</si>
  <si>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</si>
  <si>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</si>
  <si>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</si>
  <si>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</si>
  <si>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</si>
  <si>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</si>
  <si>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</si>
  <si>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</si>
  <si>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</si>
  <si>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</si>
  <si>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</si>
  <si>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</si>
  <si>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</si>
  <si>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</si>
  <si>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</si>
  <si>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</si>
  <si>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</si>
  <si>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</si>
  <si>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</si>
  <si>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</si>
  <si>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</si>
  <si>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</si>
  <si>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</si>
  <si>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</si>
  <si>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</si>
  <si>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</si>
  <si>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</si>
  <si>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</si>
  <si>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</si>
  <si>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</si>
  <si>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</si>
  <si>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</si>
  <si>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</si>
  <si>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</si>
  <si>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</si>
  <si>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</si>
  <si>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</si>
  <si>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</si>
  <si>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</si>
  <si>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</si>
  <si>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</si>
  <si>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</si>
  <si>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</si>
  <si>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</si>
  <si>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</si>
  <si>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</si>
  <si>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</si>
  <si>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</si>
  <si>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</si>
  <si>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</si>
  <si>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</si>
  <si>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</si>
  <si>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</si>
  <si>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</si>
  <si>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</si>
  <si>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</si>
  <si>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</si>
  <si>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</si>
  <si>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</si>
  <si>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</si>
  <si>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</si>
  <si>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</si>
  <si>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</si>
  <si>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</si>
  <si>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</si>
  <si>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</si>
  <si>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</si>
  <si>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</si>
  <si>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</si>
  <si>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</si>
  <si>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</si>
  <si>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</si>
  <si>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</si>
  <si>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</si>
  <si>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</si>
  <si>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</si>
  <si>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</si>
  <si>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</si>
  <si>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</si>
  <si>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</si>
  <si>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</si>
  <si>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</si>
  <si>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</si>
  <si>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</si>
  <si>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</si>
  <si>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</si>
  <si>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</si>
  <si>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</si>
  <si>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</si>
  <si>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</si>
  <si>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</si>
  <si>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</si>
  <si>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</si>
  <si>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</si>
  <si>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</si>
  <si>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</si>
  <si>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</si>
  <si>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</si>
  <si>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</si>
  <si>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</si>
  <si>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</si>
  <si>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</si>
  <si>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</si>
  <si>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</si>
  <si>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</si>
  <si>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</si>
  <si>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</si>
  <si>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</si>
  <si>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</si>
  <si>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</si>
  <si>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</si>
  <si>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</si>
  <si>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</si>
  <si>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</si>
  <si>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</si>
  <si>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</si>
  <si>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</si>
  <si>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</si>
  <si>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</si>
  <si>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</si>
  <si>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</si>
  <si>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</si>
  <si>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</si>
  <si>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</si>
  <si>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</si>
  <si>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</si>
  <si>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</si>
  <si>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</si>
  <si>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</si>
  <si>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</si>
  <si>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</si>
  <si>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</si>
  <si>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</si>
  <si>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</si>
  <si>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</si>
  <si>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</si>
  <si>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</si>
  <si>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</si>
  <si>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</si>
  <si>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</si>
  <si>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</si>
  <si>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</si>
  <si>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</si>
  <si>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</si>
  <si>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</si>
  <si>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</si>
  <si>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</si>
  <si>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</si>
  <si>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</si>
  <si>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</si>
  <si>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</si>
  <si>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</si>
  <si>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</si>
  <si>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</si>
  <si>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</si>
  <si>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</si>
  <si>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</si>
  <si>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</si>
  <si>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</si>
  <si>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</si>
  <si>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</si>
  <si>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</si>
  <si>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</si>
  <si>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</si>
  <si>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</si>
  <si>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</si>
  <si>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</si>
  <si>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</si>
  <si>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</si>
  <si>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</si>
  <si>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</si>
  <si>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</si>
  <si>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</si>
  <si>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</si>
  <si>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</si>
  <si>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</si>
  <si>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</si>
  <si>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</si>
  <si>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</si>
  <si>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</si>
  <si>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</si>
  <si>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</si>
  <si>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</si>
  <si>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</si>
  <si>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</si>
  <si>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</si>
  <si>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</si>
  <si>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</si>
  <si>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</si>
  <si>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</si>
  <si>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</si>
  <si>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</si>
  <si>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</si>
  <si>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</si>
  <si>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</si>
  <si>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</si>
  <si>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</si>
  <si>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</si>
  <si>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</si>
  <si>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</si>
  <si>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</si>
  <si>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</si>
  <si>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</si>
  <si>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</si>
  <si>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</si>
  <si>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</si>
  <si>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</si>
  <si>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</si>
  <si>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</si>
  <si>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</si>
  <si>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</si>
  <si>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</si>
  <si>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</si>
  <si>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</si>
  <si>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</si>
  <si>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</si>
  <si>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</si>
  <si>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</si>
  <si>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</si>
  <si>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</si>
  <si>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</si>
  <si>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</si>
  <si>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</si>
  <si>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</si>
  <si>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</si>
  <si>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</si>
  <si>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</si>
  <si>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</si>
  <si>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</si>
  <si>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</si>
  <si>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</si>
  <si>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</si>
  <si>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</si>
  <si>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</si>
  <si>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</si>
  <si>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</si>
  <si>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</si>
  <si>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</si>
  <si>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</si>
  <si>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</si>
  <si>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</si>
  <si>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</si>
  <si>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</si>
  <si>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</si>
  <si>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</si>
  <si>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</si>
  <si>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</si>
  <si>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</si>
  <si>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</si>
  <si>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</si>
  <si>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</si>
  <si>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</si>
  <si>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</si>
  <si>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</si>
  <si>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</si>
  <si>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</si>
  <si>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</si>
  <si>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</si>
  <si>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</si>
  <si>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</si>
  <si>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</si>
  <si>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</si>
  <si>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</si>
  <si>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</si>
  <si>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</si>
  <si>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</si>
  <si>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</si>
  <si>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</si>
  <si>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</si>
  <si>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</si>
  <si>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</si>
  <si>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</si>
  <si>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</si>
  <si>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</si>
  <si>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</si>
  <si>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</si>
  <si>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</si>
  <si>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</si>
  <si>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</si>
  <si>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</si>
  <si>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</si>
  <si>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</si>
  <si>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</si>
  <si>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</si>
  <si>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</si>
  <si>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</si>
  <si>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</si>
  <si>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</si>
  <si>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</si>
  <si>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</si>
  <si>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</si>
  <si>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</si>
  <si>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</si>
  <si>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</si>
  <si>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</si>
  <si>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</si>
  <si>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</si>
  <si>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</si>
  <si>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</si>
  <si>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</si>
  <si>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</si>
  <si>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</si>
  <si>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</si>
  <si>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</si>
  <si>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</si>
  <si>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</si>
  <si>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</si>
  <si>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</si>
  <si>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</si>
  <si>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</si>
  <si>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</si>
  <si>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</si>
  <si>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</si>
  <si>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</si>
  <si>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</si>
  <si>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</si>
  <si>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</si>
  <si>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</si>
  <si>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</si>
  <si>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</si>
  <si>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</si>
  <si>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</si>
  <si>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</si>
  <si>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</si>
  <si>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</si>
  <si>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</si>
  <si>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</si>
  <si>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</si>
  <si>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</si>
  <si>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</si>
  <si>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</si>
  <si>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</si>
  <si>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</si>
  <si>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</si>
  <si>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</si>
  <si>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</si>
  <si>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</si>
  <si>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</si>
  <si>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</si>
  <si>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</si>
  <si>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</si>
  <si>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</si>
  <si>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</si>
  <si>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</si>
  <si>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</si>
  <si>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</si>
  <si>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</si>
  <si>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</si>
  <si>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</si>
  <si>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</si>
  <si>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</si>
  <si>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</si>
  <si>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</si>
  <si>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</si>
  <si>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</si>
  <si>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</si>
  <si>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</si>
  <si>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</si>
  <si>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</si>
  <si>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</si>
  <si>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</si>
  <si>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</si>
  <si>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</si>
  <si>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</si>
  <si>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</si>
  <si>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</si>
  <si>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</si>
  <si>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</si>
  <si>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</si>
  <si>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</si>
  <si>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</si>
  <si>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</si>
  <si>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</si>
  <si>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</si>
  <si>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</si>
  <si>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</si>
  <si>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</si>
  <si>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</si>
  <si>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</si>
  <si>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</si>
  <si>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</si>
  <si>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</si>
  <si>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</si>
  <si>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</si>
  <si>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</si>
  <si>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</si>
  <si>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</si>
  <si>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</si>
  <si>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</si>
  <si>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</si>
  <si>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</si>
  <si>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</si>
  <si>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</si>
  <si>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</si>
  <si>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</si>
  <si>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</si>
  <si>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</si>
  <si>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</si>
  <si>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</si>
  <si>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</si>
  <si>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</si>
  <si>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</si>
  <si>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</si>
  <si>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</si>
  <si>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</si>
  <si>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</si>
  <si>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</si>
  <si>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</si>
  <si>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</si>
  <si>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</si>
  <si>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</si>
  <si>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</si>
  <si>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</si>
  <si>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</si>
  <si>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</si>
  <si>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</si>
  <si>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</si>
  <si>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</si>
  <si>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</si>
  <si>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</si>
  <si>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</si>
  <si>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</si>
  <si>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</si>
  <si>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</si>
  <si>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</si>
  <si>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</si>
  <si>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</si>
  <si>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</si>
  <si>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</si>
  <si>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</si>
  <si>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</si>
  <si>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</si>
  <si>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</si>
  <si>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</si>
  <si>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</si>
  <si>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</si>
  <si>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</si>
  <si>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</si>
  <si>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</si>
  <si>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</si>
  <si>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</si>
  <si>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</si>
  <si>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</si>
  <si>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</si>
  <si>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</si>
  <si>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</si>
  <si>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</si>
  <si>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</si>
  <si>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</si>
  <si>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</si>
  <si>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</si>
  <si>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</si>
  <si>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</si>
  <si>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</si>
  <si>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</si>
  <si>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</si>
  <si>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</si>
  <si>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</si>
  <si>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</si>
  <si>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</si>
  <si>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</si>
  <si>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</si>
  <si>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</si>
  <si>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</si>
  <si>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</si>
  <si>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</si>
  <si>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</si>
  <si>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</si>
  <si>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</si>
  <si>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</si>
  <si>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</si>
  <si>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</si>
  <si>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</si>
  <si>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</si>
  <si>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</si>
  <si>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</si>
  <si>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</si>
  <si>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</si>
  <si>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</si>
  <si>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</si>
  <si>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</si>
  <si>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</si>
  <si>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</si>
  <si>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</si>
  <si>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</si>
  <si>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</si>
  <si>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</si>
  <si>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</si>
  <si>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</si>
  <si>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</si>
  <si>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</si>
  <si>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</si>
  <si>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</si>
  <si>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</si>
  <si>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</si>
  <si>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</si>
  <si>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</si>
  <si>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</si>
  <si>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</si>
  <si>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</si>
  <si>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</si>
  <si>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</si>
  <si>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</si>
  <si>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</si>
  <si>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</si>
  <si>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</si>
  <si>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</si>
  <si>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</si>
  <si>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</si>
  <si>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</si>
  <si>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</si>
  <si>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</si>
  <si>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</si>
  <si>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</si>
  <si>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</si>
  <si>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</si>
  <si>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</si>
  <si>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</si>
  <si>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</si>
  <si>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</si>
  <si>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</si>
  <si>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</si>
  <si>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</si>
  <si>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</si>
  <si>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</si>
  <si>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</si>
  <si>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</si>
  <si>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</si>
  <si>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</si>
  <si>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</si>
  <si>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</si>
  <si>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</si>
  <si>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</si>
  <si>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</si>
  <si>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</si>
  <si>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</si>
  <si>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</si>
  <si>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</si>
  <si>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</si>
  <si>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</si>
  <si>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</si>
  <si>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</si>
  <si>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</si>
  <si>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</si>
  <si>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</si>
  <si>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</si>
  <si>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</si>
  <si>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</si>
  <si>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</si>
  <si>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</si>
  <si>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</si>
  <si>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</si>
  <si>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</si>
  <si>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</si>
  <si>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</si>
  <si>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</si>
  <si>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</si>
  <si>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</si>
  <si>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</si>
  <si>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</si>
  <si>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</si>
  <si>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</si>
  <si>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</si>
  <si>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</si>
  <si>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</si>
  <si>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</si>
  <si>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</si>
  <si>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</si>
  <si>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</si>
  <si>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</si>
  <si>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</si>
  <si>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</si>
  <si>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</si>
  <si>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</si>
  <si>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</si>
  <si>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</si>
  <si>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</si>
  <si>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</si>
  <si>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</si>
  <si>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</si>
  <si>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</si>
  <si>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</si>
  <si>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</si>
  <si>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</si>
  <si>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</si>
  <si>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</si>
  <si>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</si>
  <si>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</si>
  <si>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</si>
  <si>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</si>
  <si>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</si>
  <si>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</si>
  <si>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</si>
  <si>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</si>
  <si>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</si>
  <si>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</si>
  <si>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</si>
  <si>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</si>
  <si>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</si>
  <si>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</si>
  <si>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</si>
  <si>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</si>
  <si>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</si>
  <si>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</si>
  <si>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</si>
  <si>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</si>
  <si>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</si>
  <si>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</si>
  <si>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</si>
  <si>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</si>
  <si>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</si>
  <si>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</si>
  <si>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</si>
  <si>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</si>
  <si>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</si>
  <si>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</si>
  <si>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</si>
  <si>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</si>
  <si>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</si>
  <si>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</si>
  <si>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</si>
  <si>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</si>
  <si>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</si>
  <si>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</si>
  <si>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</si>
  <si>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</si>
  <si>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</si>
  <si>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</si>
  <si>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</si>
  <si>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</si>
  <si>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</si>
  <si>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</si>
  <si>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</si>
  <si>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</si>
  <si>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</si>
  <si>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</si>
  <si>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</si>
  <si>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</si>
  <si>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</si>
  <si>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</si>
  <si>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</si>
  <si>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</si>
  <si>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</si>
  <si>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</si>
  <si>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</si>
  <si>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</si>
  <si>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</si>
  <si>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</si>
  <si>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</si>
  <si>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</si>
  <si>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</si>
  <si>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</si>
  <si>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</si>
  <si>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</si>
  <si>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</si>
  <si>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</si>
  <si>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</si>
  <si>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</si>
  <si>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</si>
  <si>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</si>
  <si>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</si>
  <si>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</si>
  <si>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</si>
  <si>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</si>
  <si>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</si>
  <si>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</si>
  <si>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</si>
  <si>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</si>
  <si>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</si>
  <si>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</si>
  <si>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</si>
  <si>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</si>
  <si>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</si>
  <si>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</si>
  <si>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</si>
  <si>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</si>
  <si>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</si>
  <si>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</si>
  <si>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</si>
  <si>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</si>
  <si>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</si>
  <si>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</si>
  <si>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</si>
  <si>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</si>
  <si>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</si>
  <si>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</si>
  <si>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</si>
  <si>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</si>
  <si>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</si>
  <si>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</si>
  <si>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</si>
  <si>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</si>
  <si>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</si>
  <si>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</si>
  <si>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</si>
  <si>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</si>
  <si>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</si>
  <si>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</si>
  <si>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</si>
  <si>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</si>
  <si>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</si>
  <si>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</si>
  <si>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</si>
  <si>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</si>
  <si>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</si>
  <si>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</si>
  <si>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</si>
  <si>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</si>
  <si>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</si>
  <si>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</si>
  <si>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</si>
  <si>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</si>
  <si>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</si>
  <si>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</si>
  <si>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</si>
  <si>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</si>
  <si>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</si>
  <si>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</si>
  <si>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</si>
  <si>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</si>
  <si>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</si>
  <si>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</si>
  <si>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</si>
  <si>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</si>
  <si>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</si>
  <si>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</si>
  <si>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</si>
  <si>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</si>
  <si>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</si>
  <si>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</si>
  <si>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</si>
  <si>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</si>
  <si>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</si>
  <si>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</si>
  <si>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</si>
  <si>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</si>
  <si>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</si>
  <si>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</si>
  <si>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</si>
  <si>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</si>
  <si>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</si>
  <si>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</si>
  <si>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</si>
  <si>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</si>
  <si>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</si>
  <si>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</si>
  <si>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</si>
  <si>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</si>
  <si>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</si>
  <si>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</si>
  <si>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</si>
  <si>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</si>
  <si>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</si>
  <si>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</si>
  <si>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</si>
  <si>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</si>
  <si>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</si>
  <si>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</si>
  <si>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</si>
  <si>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</si>
  <si>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</si>
  <si>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</si>
  <si>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</si>
  <si>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</si>
  <si>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</si>
  <si>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</si>
  <si>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</si>
  <si>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</si>
  <si>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</si>
  <si>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</si>
  <si>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</si>
  <si>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</si>
  <si>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</si>
  <si>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</si>
  <si>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</si>
  <si>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</si>
  <si>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</si>
  <si>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</si>
  <si>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</si>
  <si>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</si>
  <si>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</si>
  <si>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</si>
  <si>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</si>
  <si>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</si>
  <si>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</si>
  <si>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</si>
  <si>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</si>
  <si>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</si>
  <si>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</si>
  <si>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</si>
  <si>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</si>
  <si>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</si>
  <si>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</si>
  <si>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</si>
  <si>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</si>
  <si>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</si>
  <si>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</si>
  <si>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</si>
  <si>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</si>
  <si>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</si>
  <si>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</si>
  <si>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</si>
  <si>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</si>
  <si>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</si>
  <si>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</si>
  <si>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</si>
  <si>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</si>
  <si>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</si>
  <si>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</si>
  <si>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</si>
  <si>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</si>
  <si>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</si>
  <si>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</si>
  <si>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</si>
  <si>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</si>
  <si>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</si>
  <si>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</si>
  <si>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</si>
  <si>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</si>
  <si>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</si>
  <si>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</si>
  <si>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</si>
  <si>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</si>
  <si>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</si>
  <si>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</si>
  <si>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</si>
  <si>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</si>
  <si>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</si>
  <si>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</si>
  <si>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</si>
  <si>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</si>
  <si>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</si>
  <si>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</si>
  <si>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</si>
  <si>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</si>
  <si>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</si>
  <si>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</si>
  <si>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</si>
  <si>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</si>
  <si>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</si>
  <si>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</si>
  <si>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</si>
  <si>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</si>
  <si>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</si>
  <si>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</si>
  <si>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</si>
  <si>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</si>
  <si>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</si>
  <si>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</si>
  <si>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</si>
  <si>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</si>
  <si>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</si>
  <si>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</si>
  <si>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</si>
  <si>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</si>
  <si>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</si>
  <si>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</si>
  <si>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</si>
  <si>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</si>
  <si>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</si>
  <si>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</si>
  <si>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</si>
  <si>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</si>
  <si>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</si>
  <si>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</si>
  <si>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</si>
  <si>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</si>
  <si>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</si>
  <si>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</si>
  <si>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</si>
  <si>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</si>
  <si>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</si>
  <si>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</si>
  <si>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</si>
  <si>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</si>
  <si>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</si>
  <si>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</si>
  <si>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</si>
  <si>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</si>
  <si>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</si>
  <si>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</si>
  <si>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</si>
  <si>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</si>
  <si>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</si>
  <si>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</si>
  <si>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</si>
  <si>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</si>
  <si>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</si>
  <si>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</si>
  <si>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</si>
  <si>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</si>
  <si>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</si>
  <si>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</si>
  <si>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</si>
  <si>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</si>
  <si>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</si>
  <si>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</si>
  <si>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</si>
  <si>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</si>
  <si>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</si>
  <si>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</si>
  <si>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</si>
  <si>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</si>
  <si>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</si>
  <si>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</si>
  <si>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</si>
  <si>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</si>
  <si>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</si>
  <si>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</si>
  <si>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</si>
  <si>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</si>
  <si>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</si>
  <si>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</si>
  <si>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</si>
  <si>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</si>
  <si>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</si>
  <si>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</si>
  <si>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</si>
  <si>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</si>
  <si>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</si>
  <si>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</si>
  <si>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</si>
  <si>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</si>
  <si>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</si>
  <si>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</si>
  <si>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</si>
  <si>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</si>
  <si>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</si>
  <si>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</si>
  <si>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</si>
  <si>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</si>
  <si>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</si>
  <si>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</si>
  <si>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</si>
  <si>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</si>
  <si>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</si>
  <si>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</si>
  <si>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</si>
  <si>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</si>
  <si>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</si>
  <si>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</si>
  <si>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</si>
  <si>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</si>
  <si>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</si>
  <si>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</si>
  <si>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</si>
  <si>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</si>
  <si>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</si>
  <si>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</si>
  <si>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</si>
  <si>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</si>
  <si>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</si>
  <si>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</si>
  <si>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</si>
  <si>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</si>
  <si>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</si>
  <si>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</si>
  <si>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</si>
  <si>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</si>
  <si>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</si>
  <si>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</si>
  <si>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</si>
  <si>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</si>
  <si>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</si>
  <si>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</si>
  <si>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</si>
  <si>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</si>
  <si>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</si>
  <si>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</si>
  <si>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</si>
  <si>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</si>
  <si>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</si>
  <si>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</si>
  <si>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</si>
  <si>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</si>
  <si>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</si>
  <si>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</si>
  <si>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</si>
  <si>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</si>
  <si>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</si>
  <si>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</si>
  <si>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</si>
  <si>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</si>
  <si>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</si>
  <si>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</si>
  <si>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</si>
  <si>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</si>
  <si>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</si>
  <si>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</si>
  <si>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</si>
  <si>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</si>
  <si>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</si>
  <si>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</si>
  <si>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</si>
  <si>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</si>
  <si>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</si>
  <si>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</si>
  <si>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</si>
  <si>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</si>
  <si>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</si>
  <si>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</si>
  <si>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</si>
  <si>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</si>
  <si>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</si>
  <si>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</si>
  <si>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</si>
  <si>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</si>
  <si>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</si>
  <si>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</si>
  <si>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</si>
  <si>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</si>
  <si>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</si>
  <si>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</si>
  <si>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</si>
  <si>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</si>
  <si>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</si>
  <si>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</si>
  <si>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</si>
  <si>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</si>
  <si>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</si>
  <si>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</si>
  <si>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</si>
  <si>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</si>
  <si>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</si>
  <si>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</si>
  <si>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</si>
  <si>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</si>
  <si>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</si>
  <si>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</si>
  <si>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</si>
  <si>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</si>
  <si>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</si>
  <si>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</si>
  <si>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</si>
  <si>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</si>
  <si>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</si>
  <si>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</si>
  <si>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</si>
  <si>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</si>
  <si>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</si>
  <si>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</si>
  <si>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</si>
  <si>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</si>
  <si>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</si>
  <si>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</si>
  <si>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</si>
  <si>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</si>
  <si>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</si>
  <si>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</si>
  <si>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</si>
  <si>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</si>
  <si>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</si>
  <si>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</si>
  <si>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</si>
  <si>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</si>
  <si>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</si>
  <si>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</si>
  <si>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</si>
  <si>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</si>
  <si>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</si>
  <si>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</si>
  <si>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</si>
  <si>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</si>
  <si>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</si>
  <si>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</si>
  <si>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</si>
  <si>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</si>
  <si>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</si>
  <si>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</si>
  <si>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</si>
  <si>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</si>
  <si>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</si>
  <si>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</si>
  <si>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</si>
  <si>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</si>
  <si>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</si>
  <si>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</si>
  <si>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</si>
  <si>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</si>
  <si>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</si>
  <si>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</si>
  <si>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</si>
  <si>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</si>
  <si>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</si>
  <si>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</si>
  <si>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</si>
  <si>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</si>
  <si>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</si>
  <si>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</si>
  <si>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</si>
  <si>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</si>
  <si>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</si>
  <si>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</si>
  <si>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</si>
  <si>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</si>
  <si>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</si>
  <si>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</si>
  <si>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</si>
  <si>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</si>
  <si>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</si>
  <si>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</si>
  <si>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</si>
  <si>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</si>
  <si>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</si>
  <si>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</si>
  <si>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</si>
  <si>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</si>
  <si>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</si>
  <si>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</si>
  <si>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</si>
  <si>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</si>
  <si>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</si>
  <si>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</si>
  <si>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</si>
  <si>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</si>
  <si>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</si>
  <si>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</si>
  <si>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</si>
  <si>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</si>
  <si>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</si>
  <si>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</si>
  <si>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</si>
  <si>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</si>
  <si>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</si>
  <si>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</si>
  <si>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</si>
  <si>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</si>
  <si>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</si>
  <si>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</si>
  <si>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</si>
  <si>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</si>
  <si>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</si>
  <si>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</si>
  <si>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</si>
  <si>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</si>
  <si>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</si>
  <si>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</si>
  <si>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</si>
  <si>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</si>
  <si>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</si>
  <si>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</si>
  <si>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</si>
  <si>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</si>
  <si>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</si>
  <si>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</si>
  <si>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</si>
  <si>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</si>
  <si>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</si>
  <si>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</si>
  <si>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</si>
  <si>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</si>
  <si>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</si>
  <si>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</si>
  <si>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</si>
  <si>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</si>
  <si>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</si>
  <si>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</si>
  <si>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</si>
  <si>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</si>
  <si>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</si>
  <si>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</si>
  <si>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</si>
  <si>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</si>
  <si>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</si>
  <si>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</si>
  <si>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</si>
  <si>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</si>
  <si>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</si>
  <si>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</si>
  <si>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</si>
  <si>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</si>
  <si>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</si>
  <si>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</si>
  <si>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</si>
  <si>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</si>
  <si>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</si>
  <si>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</si>
  <si>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</si>
  <si>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</si>
  <si>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</si>
  <si>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</si>
  <si>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</si>
  <si>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</si>
  <si>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</si>
  <si>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</si>
  <si>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</si>
  <si>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</si>
  <si>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</si>
  <si>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</si>
  <si>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</si>
  <si>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</si>
  <si>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</si>
  <si>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</si>
  <si>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</si>
  <si>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</si>
  <si>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</si>
  <si>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</si>
  <si>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</si>
  <si>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</si>
  <si>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</si>
  <si>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</si>
  <si>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</si>
  <si>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</si>
  <si>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</si>
  <si>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</si>
  <si>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</si>
  <si>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</si>
  <si>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</si>
  <si>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</si>
  <si>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</si>
  <si>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</si>
  <si>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</si>
  <si>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</si>
  <si>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</si>
  <si>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</si>
  <si>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</si>
  <si>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</si>
  <si>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</si>
  <si>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</si>
  <si>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</si>
  <si>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</si>
  <si>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</si>
  <si>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</si>
  <si>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</si>
  <si>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</si>
  <si>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</si>
  <si>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</si>
  <si>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</si>
  <si>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</si>
  <si>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</si>
  <si>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</si>
  <si>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</si>
  <si>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</si>
  <si>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</si>
  <si>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</si>
  <si>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</si>
  <si>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</si>
  <si>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</si>
  <si>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</si>
  <si>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</si>
  <si>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</si>
  <si>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</si>
  <si>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</si>
  <si>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</si>
  <si>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</si>
  <si>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</si>
  <si>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</si>
  <si>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</si>
  <si>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</si>
  <si>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</si>
  <si>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</si>
  <si>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</si>
  <si>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</si>
  <si>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</si>
  <si>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</si>
  <si>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</si>
  <si>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</si>
  <si>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</si>
  <si>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</si>
  <si>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</si>
  <si>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</si>
  <si>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</si>
  <si>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</si>
  <si>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</si>
  <si>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</si>
  <si>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</si>
  <si>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</si>
  <si>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</si>
  <si>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</si>
  <si>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</si>
  <si>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</si>
  <si>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</si>
  <si>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</si>
  <si>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</si>
  <si>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</si>
  <si>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</si>
  <si>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</si>
  <si>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</si>
  <si>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</si>
  <si>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</si>
  <si>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</si>
  <si>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</si>
  <si>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</si>
  <si>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</si>
  <si>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</si>
  <si>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</si>
  <si>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</si>
  <si>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</si>
  <si>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</si>
  <si>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</si>
  <si>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</si>
  <si>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</si>
  <si>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</si>
  <si>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</si>
  <si>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</si>
  <si>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</si>
  <si>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</si>
  <si>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</si>
  <si>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</si>
  <si>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</si>
  <si>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</si>
  <si>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</si>
  <si>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</si>
  <si>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</si>
  <si>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</si>
  <si>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</si>
  <si>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</si>
  <si>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</si>
  <si>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</si>
  <si>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</si>
  <si>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</si>
  <si>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</si>
  <si>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</si>
  <si>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</si>
  <si>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</si>
  <si>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</si>
  <si>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</si>
  <si>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</si>
  <si>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</si>
  <si>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</si>
  <si>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</si>
  <si>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</si>
  <si>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</si>
  <si>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</si>
  <si>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</si>
  <si>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</si>
  <si>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</si>
  <si>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</si>
  <si>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</si>
  <si>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</si>
  <si>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</si>
  <si>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</si>
  <si>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</si>
  <si>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</si>
  <si>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</si>
  <si>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</si>
  <si>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</si>
  <si>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</si>
  <si>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</si>
  <si>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</si>
  <si>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</si>
  <si>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</si>
  <si>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</si>
  <si>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</si>
  <si>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</si>
  <si>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</si>
  <si>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</si>
  <si>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</si>
  <si>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</si>
  <si>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</si>
  <si>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</si>
  <si>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</si>
  <si>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</si>
  <si>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</si>
  <si>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</si>
  <si>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</si>
  <si>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</si>
  <si>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</si>
  <si>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</si>
  <si>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</si>
  <si>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</si>
  <si>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</si>
  <si>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</si>
  <si>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</si>
  <si>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</si>
  <si>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</si>
  <si>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</si>
  <si>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</si>
  <si>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</si>
  <si>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</si>
  <si>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</si>
  <si>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</si>
  <si>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</si>
  <si>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</si>
  <si>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</si>
  <si>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</si>
  <si>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</si>
  <si>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</si>
  <si>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</si>
  <si>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</si>
  <si>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</si>
  <si>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</si>
  <si>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</si>
  <si>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</si>
  <si>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</si>
  <si>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</si>
  <si>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</si>
  <si>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</si>
  <si>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</si>
  <si>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</si>
  <si>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</si>
  <si>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</si>
  <si>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</si>
  <si>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</si>
  <si>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</si>
  <si>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</si>
  <si>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</si>
  <si>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</si>
  <si>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</si>
  <si>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</si>
  <si>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</si>
  <si>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</si>
  <si>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</si>
  <si>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</si>
  <si>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</si>
  <si>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</si>
  <si>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</si>
  <si>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</si>
  <si>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</si>
  <si>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</si>
  <si>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</si>
  <si>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</si>
  <si>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</si>
  <si>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</si>
  <si>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</si>
  <si>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</si>
  <si>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</si>
  <si>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</si>
  <si>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</si>
  <si>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</si>
  <si>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</si>
  <si>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</si>
  <si>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</si>
  <si>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</si>
  <si>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</si>
  <si>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</si>
  <si>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</si>
  <si>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</si>
  <si>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</si>
  <si>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</si>
  <si>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</si>
  <si>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</si>
  <si>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</si>
  <si>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</si>
  <si>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</si>
  <si>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</si>
  <si>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</si>
  <si>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</si>
  <si>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</si>
  <si>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</si>
  <si>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</si>
  <si>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</si>
  <si>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</si>
  <si>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</si>
  <si>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</si>
  <si>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</si>
  <si>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</si>
  <si>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</si>
  <si>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</si>
  <si>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</si>
  <si>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</si>
  <si>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</si>
  <si>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</si>
  <si>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</si>
  <si>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</si>
  <si>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</si>
  <si>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</si>
  <si>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</si>
  <si>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</si>
  <si>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</si>
  <si>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</si>
  <si>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</si>
  <si>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</si>
  <si>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</si>
  <si>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</si>
  <si>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</si>
  <si>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</si>
  <si>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</si>
  <si>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</si>
  <si>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</si>
  <si>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</si>
  <si>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</si>
  <si>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</si>
  <si>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</si>
  <si>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</si>
  <si>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</si>
  <si>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</si>
  <si>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</si>
  <si>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</si>
  <si>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</si>
  <si>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</si>
  <si>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</si>
  <si>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</si>
  <si>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</si>
  <si>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</si>
  <si>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</si>
  <si>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</si>
  <si>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</si>
  <si>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</si>
  <si>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</si>
  <si>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</si>
  <si>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</si>
  <si>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</si>
  <si>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</si>
  <si>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</si>
  <si>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</si>
  <si>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</si>
  <si>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</si>
  <si>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</si>
  <si>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</si>
  <si>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</si>
  <si>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</si>
  <si>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</si>
  <si>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</si>
  <si>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</si>
  <si>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</si>
  <si>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</si>
  <si>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</si>
  <si>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</si>
  <si>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</si>
  <si>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</si>
  <si>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</si>
  <si>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</si>
  <si>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</si>
  <si>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</si>
  <si>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</si>
  <si>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</si>
  <si>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</si>
  <si>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</si>
  <si>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</si>
  <si>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</si>
  <si>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</si>
  <si>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</si>
  <si>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</si>
  <si>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</si>
  <si>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</si>
  <si>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</si>
  <si>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</si>
  <si>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</si>
  <si>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</si>
  <si>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</si>
  <si>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</si>
  <si>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</si>
  <si>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</si>
  <si>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</si>
  <si>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</si>
  <si>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</si>
  <si>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</si>
  <si>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</si>
  <si>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</si>
  <si>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</si>
  <si>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</si>
  <si>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</si>
  <si>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</si>
  <si>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</si>
  <si>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</si>
  <si>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</si>
  <si>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</si>
  <si>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</si>
  <si>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</si>
  <si>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</si>
  <si>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</si>
  <si>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</si>
  <si>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</si>
  <si>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</si>
  <si>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</si>
  <si>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</si>
  <si>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</si>
  <si>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</si>
  <si>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</si>
  <si>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</si>
  <si>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</si>
  <si>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</si>
  <si>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</si>
  <si>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</si>
  <si>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</si>
  <si>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</si>
  <si>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</si>
  <si>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</si>
  <si>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</si>
  <si>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</si>
  <si>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</si>
  <si>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</si>
  <si>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</si>
  <si>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</si>
  <si>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</si>
  <si>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</si>
  <si>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</si>
  <si>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</si>
  <si>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</si>
  <si>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</si>
  <si>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</si>
  <si>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</si>
  <si>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</si>
  <si>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</si>
  <si>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</si>
  <si>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</si>
  <si>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</si>
  <si>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</si>
  <si>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</si>
  <si>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</si>
  <si>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</si>
  <si>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</si>
  <si>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</si>
  <si>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</si>
  <si>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</si>
  <si>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</si>
  <si>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</si>
  <si>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</si>
  <si>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</si>
  <si>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</si>
  <si>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</si>
  <si>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</si>
  <si>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</si>
  <si>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</si>
  <si>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</si>
  <si>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</si>
  <si>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</si>
  <si>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</si>
  <si>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</si>
  <si>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</si>
  <si>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</si>
  <si>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</si>
  <si>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</si>
  <si>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</si>
  <si>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</si>
  <si>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</si>
  <si>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</si>
  <si>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</si>
  <si>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</si>
  <si>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</si>
  <si>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</si>
  <si>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</si>
  <si>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</si>
  <si>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</si>
  <si>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</si>
  <si>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</si>
  <si>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</si>
  <si>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</si>
  <si>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</si>
  <si>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</si>
  <si>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</si>
  <si>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</si>
  <si>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</si>
  <si>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</si>
  <si>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</si>
  <si>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</si>
  <si>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</si>
  <si>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</si>
  <si>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</si>
  <si>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</si>
  <si>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</si>
  <si>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</si>
  <si>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</si>
  <si>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</si>
  <si>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</si>
  <si>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</si>
  <si>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</si>
  <si>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</si>
  <si>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</si>
  <si>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</si>
  <si>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</si>
  <si>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</si>
  <si>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</si>
  <si>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</si>
  <si>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</si>
  <si>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</si>
  <si>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</si>
  <si>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</si>
  <si>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</si>
  <si>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</si>
  <si>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</si>
  <si>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</si>
  <si>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</si>
  <si>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</si>
  <si>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</si>
  <si>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</si>
  <si>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</si>
  <si>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</si>
  <si>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</si>
  <si>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</si>
  <si>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</si>
  <si>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</si>
  <si>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</si>
  <si>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</si>
  <si>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</si>
  <si>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</si>
  <si>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</si>
  <si>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</si>
  <si>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</si>
  <si>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</si>
  <si>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</si>
  <si>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</si>
  <si>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</si>
  <si>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</si>
  <si>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</si>
  <si>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</si>
  <si>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</si>
  <si>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</si>
  <si>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</si>
  <si>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</si>
  <si>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</si>
  <si>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</si>
  <si>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</si>
  <si>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</si>
  <si>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</si>
  <si>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</si>
  <si>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</si>
  <si>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</si>
  <si>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</si>
  <si>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</si>
  <si>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</si>
  <si>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</si>
  <si>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</si>
  <si>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</si>
  <si>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</si>
  <si>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</si>
  <si>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</si>
  <si>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</si>
  <si>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</si>
  <si>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</si>
  <si>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</si>
  <si>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</si>
  <si>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</si>
  <si>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</si>
  <si>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</si>
  <si>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</si>
  <si>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</si>
  <si>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</si>
  <si>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</si>
  <si>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</si>
  <si>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</si>
  <si>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</si>
  <si>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</si>
  <si>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</si>
  <si>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</si>
  <si>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</si>
  <si>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</si>
  <si>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</si>
  <si>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</si>
  <si>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</si>
  <si>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</si>
  <si>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</si>
  <si>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</si>
  <si>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</si>
  <si>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</si>
  <si>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</si>
  <si>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</si>
  <si>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</si>
  <si>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</si>
  <si>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</si>
  <si>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</si>
  <si>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</si>
  <si>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</si>
  <si>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</si>
  <si>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</si>
  <si>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</si>
  <si>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</si>
  <si>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</si>
  <si>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</si>
  <si>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</si>
  <si>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</si>
  <si>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</si>
  <si>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</si>
  <si>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</si>
  <si>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</si>
  <si>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</si>
  <si>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</si>
  <si>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</si>
  <si>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</si>
  <si>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</si>
  <si>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</si>
  <si>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</si>
  <si>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</si>
  <si>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</si>
  <si>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</si>
  <si>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</si>
  <si>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</si>
  <si>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</si>
  <si>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</si>
  <si>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</si>
  <si>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</si>
  <si>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</si>
  <si>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</si>
  <si>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</si>
  <si>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</si>
  <si>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</si>
  <si>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</si>
  <si>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</si>
  <si>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</si>
  <si>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</si>
  <si>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</si>
  <si>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</si>
  <si>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</si>
  <si>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</si>
  <si>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</si>
  <si>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</si>
  <si>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</si>
  <si>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</si>
  <si>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</si>
  <si>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</si>
  <si>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</si>
  <si>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</si>
  <si>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</si>
  <si>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</si>
  <si>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</si>
  <si>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</si>
  <si>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</si>
  <si>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</si>
  <si>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</si>
  <si>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</si>
  <si>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</si>
  <si>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</si>
  <si>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</si>
  <si>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</si>
  <si>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</si>
  <si>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</si>
  <si>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</si>
  <si>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</si>
  <si>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</si>
  <si>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</si>
  <si>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</si>
  <si>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</si>
  <si>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</si>
  <si>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</si>
  <si>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</si>
  <si>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</si>
  <si>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</si>
  <si>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</si>
  <si>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</si>
  <si>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</si>
  <si>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</si>
  <si>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</si>
  <si>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</si>
  <si>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</si>
  <si>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</si>
  <si>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</si>
  <si>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</si>
  <si>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</si>
  <si>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</si>
  <si>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</si>
  <si>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</si>
  <si>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</si>
  <si>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</si>
  <si>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</si>
  <si>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</si>
  <si>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</si>
  <si>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</si>
  <si>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</si>
  <si>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</si>
  <si>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</si>
  <si>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</si>
  <si>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</si>
  <si>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</si>
  <si>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</si>
  <si>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</si>
  <si>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</si>
  <si>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</si>
  <si>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</si>
  <si>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</si>
  <si>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</si>
  <si>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</si>
  <si>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</si>
  <si>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</si>
  <si>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</si>
  <si>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</si>
  <si>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</si>
  <si>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</si>
  <si>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</si>
  <si>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</si>
  <si>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</si>
  <si>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</si>
  <si>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</si>
  <si>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</si>
  <si>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</si>
  <si>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</si>
  <si>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</si>
  <si>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</si>
  <si>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</si>
  <si>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</si>
  <si>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</si>
  <si>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</si>
  <si>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</si>
  <si>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</si>
  <si>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</si>
  <si>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</si>
  <si>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</si>
  <si>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</si>
  <si>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</si>
  <si>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</si>
  <si>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</si>
  <si>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</si>
  <si>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</si>
  <si>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</si>
  <si>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</si>
  <si>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</si>
  <si>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</si>
  <si>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</si>
  <si>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</si>
  <si>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</si>
  <si>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</si>
  <si>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</si>
  <si>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</si>
  <si>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</si>
  <si>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</si>
  <si>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</si>
  <si>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</si>
  <si>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</si>
  <si>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</si>
  <si>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</si>
  <si>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</si>
  <si>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</si>
  <si>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</si>
  <si>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</si>
  <si>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</si>
  <si>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</si>
  <si>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</si>
  <si>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</si>
  <si>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</si>
  <si>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</si>
  <si>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</si>
  <si>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</si>
  <si>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</si>
  <si>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</si>
  <si>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</si>
  <si>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</si>
  <si>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</si>
  <si>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</si>
  <si>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</si>
  <si>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</si>
  <si>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</si>
  <si>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</si>
  <si>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</si>
  <si>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</si>
  <si>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</si>
  <si>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</si>
  <si>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</si>
  <si>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</si>
  <si>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</si>
  <si>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</si>
  <si>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</si>
  <si>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</si>
  <si>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</si>
  <si>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</si>
  <si>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</si>
  <si>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</si>
  <si>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</si>
  <si>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</si>
  <si>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</si>
  <si>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</si>
  <si>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</si>
  <si>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</si>
  <si>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</si>
  <si>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</si>
  <si>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</si>
  <si>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</si>
  <si>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</si>
  <si>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</si>
  <si>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</si>
  <si>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</si>
  <si>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</si>
  <si>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</si>
  <si>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</si>
  <si>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</si>
  <si>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</si>
  <si>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</si>
  <si>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</si>
  <si>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</si>
  <si>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</si>
  <si>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</si>
  <si>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</si>
  <si>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</si>
  <si>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</si>
  <si>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</si>
  <si>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</si>
  <si>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</si>
  <si>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</si>
  <si>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</si>
  <si>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</si>
  <si>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</si>
  <si>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</si>
  <si>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</si>
  <si>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</si>
  <si>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</si>
  <si>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</si>
  <si>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</si>
  <si>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</si>
  <si>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</si>
  <si>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</si>
  <si>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</si>
  <si>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</si>
  <si>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</si>
  <si>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</si>
  <si>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</si>
  <si>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</si>
  <si>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</si>
  <si>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</si>
  <si>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</si>
  <si>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</si>
  <si>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</si>
  <si>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</si>
  <si>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</si>
  <si>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</si>
  <si>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</si>
  <si>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</si>
  <si>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</si>
  <si>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</si>
  <si>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</si>
  <si>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</si>
  <si>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</si>
  <si>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</si>
  <si>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</si>
  <si>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</si>
  <si>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</si>
  <si>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</si>
  <si>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</si>
  <si>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</si>
  <si>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</si>
  <si>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</si>
  <si>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</si>
  <si>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</si>
  <si>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</si>
  <si>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</si>
  <si>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</si>
  <si>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</si>
  <si>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</si>
  <si>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</si>
  <si>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</si>
  <si>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</si>
  <si>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</si>
  <si>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</si>
  <si>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</si>
  <si>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</si>
  <si>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</si>
  <si>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</si>
  <si>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</si>
  <si>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</si>
  <si>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</si>
  <si>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</si>
  <si>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</si>
  <si>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</si>
  <si>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</si>
  <si>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</si>
  <si>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</si>
  <si>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</si>
  <si>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</si>
  <si>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</si>
  <si>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</si>
  <si>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</si>
  <si>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</si>
  <si>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</si>
  <si>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</si>
  <si>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</si>
  <si>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</si>
  <si>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</si>
  <si>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</si>
  <si>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</si>
  <si>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</si>
  <si>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</si>
  <si>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</si>
  <si>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</si>
  <si>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</si>
  <si>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</si>
  <si>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</si>
  <si>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</si>
  <si>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</si>
  <si>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</si>
  <si>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</si>
  <si>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</si>
  <si>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</si>
  <si>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</si>
  <si>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</si>
  <si>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</si>
  <si>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</si>
  <si>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</si>
  <si>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</si>
  <si>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</si>
  <si>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</si>
  <si>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</si>
  <si>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</si>
  <si>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</si>
  <si>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</si>
  <si>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</si>
  <si>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</si>
  <si>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</si>
  <si>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</si>
  <si>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</si>
  <si>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</si>
  <si>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</si>
  <si>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</si>
  <si>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</si>
  <si>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</si>
  <si>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</si>
  <si>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</si>
  <si>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</si>
  <si>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</si>
  <si>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</si>
  <si>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</si>
  <si>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</si>
  <si>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</si>
  <si>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</si>
  <si>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</si>
  <si>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</si>
  <si>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</si>
  <si>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</si>
  <si>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</si>
  <si>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</si>
  <si>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</si>
  <si>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</si>
  <si>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</si>
  <si>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</si>
  <si>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</si>
  <si>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</si>
  <si>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</si>
  <si>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</si>
  <si>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</si>
  <si>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</si>
  <si>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</si>
  <si>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</si>
  <si>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</si>
  <si>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</si>
  <si>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</si>
  <si>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</si>
  <si>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</si>
  <si>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</si>
  <si>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</si>
  <si>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</si>
  <si>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</si>
  <si>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</si>
  <si>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</si>
  <si>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</si>
  <si>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</si>
  <si>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</si>
  <si>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</si>
  <si>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</si>
  <si>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</si>
  <si>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</si>
  <si>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</si>
  <si>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</si>
  <si>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</si>
  <si>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</si>
  <si>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</si>
  <si>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</si>
  <si>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</si>
  <si>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</si>
  <si>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</si>
  <si>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</si>
  <si>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</si>
  <si>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</si>
  <si>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</si>
  <si>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</si>
  <si>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</si>
  <si>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</si>
  <si>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</si>
  <si>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</si>
  <si>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</si>
  <si>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</si>
  <si>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</si>
  <si>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</si>
  <si>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</si>
  <si>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</si>
  <si>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</si>
  <si>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</si>
  <si>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</si>
  <si>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</si>
  <si>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</si>
  <si>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</si>
  <si>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</si>
  <si>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</si>
  <si>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</si>
  <si>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</si>
  <si>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</si>
  <si>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</si>
  <si>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</si>
  <si>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</si>
  <si>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</si>
  <si>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</si>
  <si>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</si>
  <si>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</si>
  <si>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</si>
  <si>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</si>
  <si>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</si>
  <si>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</si>
  <si>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</si>
  <si>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</si>
  <si>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</si>
  <si>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</si>
  <si>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</si>
  <si>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</si>
  <si>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</si>
  <si>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</si>
  <si>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</si>
  <si>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</si>
  <si>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</si>
  <si>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</si>
  <si>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</si>
  <si>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</si>
  <si>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</si>
  <si>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</si>
  <si>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</si>
  <si>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</si>
  <si>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</si>
  <si>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</si>
  <si>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</si>
  <si>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</si>
  <si>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</si>
  <si>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</si>
  <si>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</si>
  <si>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</si>
  <si>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</si>
  <si>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</si>
  <si>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</si>
  <si>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</si>
  <si>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</si>
  <si>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</si>
  <si>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</si>
  <si>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</si>
  <si>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</si>
  <si>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</si>
  <si>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</si>
  <si>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</si>
  <si>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</si>
  <si>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</si>
  <si>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</si>
  <si>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</si>
  <si>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</si>
  <si>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</si>
  <si>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</si>
  <si>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</si>
  <si>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</si>
  <si>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</si>
  <si>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</si>
  <si>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</si>
  <si>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</si>
  <si>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</si>
  <si>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</si>
  <si>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</si>
  <si>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</si>
  <si>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</si>
  <si>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</si>
  <si>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</si>
  <si>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</si>
  <si>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</si>
  <si>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</si>
  <si>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</si>
  <si>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</si>
  <si>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</si>
  <si>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</si>
  <si>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</si>
  <si>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</si>
  <si>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</si>
  <si>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</si>
  <si>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</si>
  <si>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</si>
  <si>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</si>
  <si>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</si>
  <si>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</si>
  <si>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</si>
  <si>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</si>
  <si>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</si>
  <si>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</si>
  <si>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</si>
  <si>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</si>
  <si>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</si>
  <si>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</si>
  <si>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</si>
  <si>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</si>
  <si>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</si>
  <si>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</si>
  <si>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</si>
  <si>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</si>
  <si>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</si>
  <si>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</si>
  <si>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</si>
  <si>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</si>
  <si>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</si>
  <si>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</si>
  <si>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</si>
  <si>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</si>
  <si>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</si>
  <si>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</si>
  <si>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</si>
  <si>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</si>
  <si>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</si>
  <si>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</si>
  <si>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</si>
  <si>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</si>
  <si>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</si>
  <si>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</si>
  <si>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</si>
  <si>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</si>
  <si>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</si>
  <si>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</si>
  <si>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</si>
  <si>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</si>
  <si>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</si>
  <si>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</si>
  <si>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</si>
  <si>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</si>
  <si>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</si>
  <si>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</si>
  <si>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</si>
  <si>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</si>
  <si>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</si>
  <si>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</si>
  <si>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</si>
  <si>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</si>
  <si>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</si>
  <si>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</si>
  <si>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</si>
  <si>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</si>
  <si>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</si>
  <si>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</si>
  <si>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</si>
  <si>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</si>
  <si>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</si>
  <si>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</si>
  <si>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</si>
  <si>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</si>
  <si>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</si>
  <si>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</si>
  <si>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</si>
  <si>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</si>
  <si>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</si>
  <si>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</si>
  <si>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</si>
  <si>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</si>
  <si>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</si>
  <si>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</si>
  <si>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</si>
  <si>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</si>
  <si>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</si>
  <si>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</si>
  <si>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</si>
  <si>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</si>
  <si>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</si>
  <si>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</si>
  <si>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</si>
  <si>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</si>
  <si>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</si>
  <si>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</si>
  <si>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</si>
  <si>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</si>
  <si>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</si>
  <si>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</si>
  <si>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</si>
  <si>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</si>
  <si>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</si>
  <si>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</si>
  <si>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</si>
  <si>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</si>
  <si>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</si>
  <si>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</si>
  <si>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</si>
  <si>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</si>
  <si>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</si>
  <si>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</si>
  <si>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</si>
  <si>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</si>
  <si>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</si>
  <si>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</si>
  <si>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</si>
  <si>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</si>
  <si>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</si>
  <si>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</si>
  <si>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</si>
  <si>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</si>
  <si>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</si>
  <si>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</si>
  <si>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</si>
  <si>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</si>
  <si>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</si>
  <si>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</si>
  <si>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</si>
  <si>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</si>
  <si>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</si>
  <si>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</si>
  <si>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</si>
  <si>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</si>
  <si>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</si>
  <si>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</si>
  <si>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</si>
  <si>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</si>
  <si>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</si>
  <si>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</si>
  <si>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</si>
  <si>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</si>
  <si>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</si>
  <si>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</si>
  <si>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</si>
  <si>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</si>
  <si>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</si>
  <si>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</si>
  <si>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</si>
  <si>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</si>
  <si>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</si>
  <si>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</si>
  <si>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</si>
  <si>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</si>
  <si>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</si>
  <si>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</si>
  <si>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</si>
  <si>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</si>
  <si>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</si>
  <si>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</si>
  <si>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</si>
  <si>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</si>
  <si>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</si>
  <si>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</si>
  <si>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</si>
  <si>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</si>
  <si>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</si>
  <si>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</si>
  <si>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</si>
  <si>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</si>
  <si>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</si>
  <si>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</si>
  <si>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</si>
  <si>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</si>
  <si>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</si>
  <si>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</si>
  <si>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</si>
  <si>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</si>
  <si>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</si>
  <si>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</si>
  <si>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</si>
  <si>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</si>
  <si>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</si>
  <si>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</si>
  <si>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</si>
  <si>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</si>
  <si>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</si>
  <si>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</si>
  <si>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</si>
  <si>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</si>
  <si>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</si>
  <si>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</si>
  <si>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</si>
  <si>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</si>
  <si>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</si>
  <si>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</si>
  <si>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</si>
  <si>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</si>
  <si>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</si>
  <si>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</si>
  <si>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</si>
  <si>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</si>
  <si>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</si>
  <si>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</si>
  <si>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</si>
  <si>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</si>
  <si>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</si>
  <si>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</si>
  <si>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</si>
  <si>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</si>
  <si>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</si>
  <si>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</si>
  <si>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</si>
  <si>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</si>
  <si>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</si>
  <si>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</si>
  <si>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</si>
  <si>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</si>
  <si>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</si>
  <si>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</si>
  <si>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</si>
  <si>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</si>
  <si>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</si>
  <si>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</si>
  <si>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</si>
  <si>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</si>
  <si>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</si>
  <si>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</si>
  <si>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</si>
  <si>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</si>
  <si>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</si>
  <si>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</si>
  <si>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</si>
  <si>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</si>
  <si>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</si>
  <si>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</si>
  <si>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</si>
  <si>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</si>
  <si>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</si>
  <si>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</si>
  <si>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</si>
  <si>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</si>
  <si>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</si>
  <si>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</si>
  <si>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</si>
  <si>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</si>
  <si>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</si>
  <si>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</si>
  <si>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</si>
  <si>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</si>
  <si>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</si>
  <si>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</si>
  <si>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</si>
  <si>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</si>
  <si>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</si>
  <si>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</si>
  <si>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</si>
  <si>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</si>
  <si>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</si>
  <si>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</si>
  <si>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</si>
  <si>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</si>
  <si>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</si>
  <si>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</si>
  <si>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</si>
  <si>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</si>
  <si>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</si>
  <si>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</si>
  <si>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</si>
  <si>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</si>
  <si>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</si>
  <si>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</si>
  <si>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</si>
  <si>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</si>
  <si>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</si>
  <si>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</si>
  <si>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</si>
  <si>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</si>
  <si>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</si>
  <si>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</si>
  <si>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</si>
  <si>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</si>
  <si>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</si>
  <si>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</si>
  <si>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</si>
  <si>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</si>
  <si>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</si>
  <si>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</si>
  <si>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</si>
  <si>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</si>
  <si>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</si>
  <si>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</si>
  <si>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</si>
  <si>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</si>
  <si>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</si>
  <si>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</si>
  <si>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</si>
  <si>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</si>
  <si>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</si>
  <si>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</si>
  <si>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</si>
  <si>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</si>
  <si>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</si>
  <si>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</si>
  <si>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</si>
  <si>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</si>
  <si>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</si>
  <si>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</si>
  <si>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</si>
  <si>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</si>
  <si>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</si>
  <si>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</si>
  <si>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</si>
  <si>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</si>
  <si>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</si>
  <si>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</si>
  <si>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</si>
  <si>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</si>
  <si>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</si>
  <si>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</si>
  <si>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</si>
  <si>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</si>
  <si>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</si>
  <si>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</si>
  <si>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</si>
  <si>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</si>
  <si>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</si>
  <si>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</si>
  <si>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</si>
  <si>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</si>
  <si>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</si>
  <si>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</si>
  <si>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</si>
  <si>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</si>
  <si>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</si>
  <si>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</si>
  <si>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</si>
  <si>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</si>
  <si>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</si>
  <si>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</si>
  <si>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</si>
  <si>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</si>
  <si>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</si>
  <si>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</si>
  <si>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</si>
  <si>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</si>
  <si>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</si>
  <si>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</si>
  <si>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</si>
  <si>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</si>
  <si>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</si>
  <si>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</si>
  <si>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</si>
  <si>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</si>
  <si>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</si>
  <si>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</si>
  <si>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</si>
  <si>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</si>
  <si>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</si>
  <si>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</si>
  <si>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</si>
  <si>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</si>
  <si>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</si>
  <si>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</si>
  <si>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</si>
  <si>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</si>
  <si>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</si>
  <si>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</si>
  <si>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</si>
  <si>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</si>
  <si>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</si>
  <si>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</si>
  <si>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</si>
  <si>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</si>
  <si>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</si>
  <si>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</si>
  <si>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</si>
  <si>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</si>
  <si>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</si>
  <si>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</si>
  <si>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</si>
  <si>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</si>
  <si>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</si>
  <si>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</si>
  <si>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</si>
  <si>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</si>
  <si>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</si>
  <si>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</si>
  <si>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</si>
  <si>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</si>
  <si>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</si>
  <si>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</si>
  <si>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</si>
  <si>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</si>
  <si>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</si>
  <si>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</si>
  <si>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</si>
  <si>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</si>
  <si>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</si>
  <si>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</si>
  <si>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</si>
  <si>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</si>
  <si>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</si>
  <si>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</si>
  <si>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</si>
  <si>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</si>
  <si>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</si>
  <si>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</si>
  <si>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</si>
  <si>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</si>
  <si>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</si>
  <si>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</si>
  <si>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</si>
  <si>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</si>
  <si>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</si>
  <si>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</si>
  <si>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</si>
  <si>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</si>
  <si>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</si>
  <si>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</si>
  <si>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</si>
  <si>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</si>
  <si>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</si>
  <si>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</si>
  <si>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</si>
  <si>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</si>
  <si>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</si>
  <si>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</si>
  <si>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</si>
  <si>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</si>
  <si>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</si>
  <si>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</si>
  <si>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</si>
  <si>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</si>
  <si>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</si>
  <si>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</si>
  <si>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</si>
  <si>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</si>
  <si>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</si>
  <si>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</si>
  <si>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</si>
  <si>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</si>
  <si>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</si>
  <si>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</si>
  <si>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</si>
  <si>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</si>
  <si>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</si>
  <si>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</si>
  <si>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</si>
  <si>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</si>
  <si>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</si>
  <si>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</si>
  <si>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</si>
  <si>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</si>
  <si>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</si>
  <si>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</si>
  <si>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</si>
  <si>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</si>
  <si>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</si>
  <si>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</si>
  <si>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</si>
  <si>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</si>
  <si>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</si>
  <si>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</si>
  <si>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</si>
  <si>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</si>
  <si>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</si>
  <si>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</si>
  <si>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</si>
  <si>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</si>
  <si>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</si>
  <si>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</si>
  <si>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</si>
  <si>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</si>
  <si>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</si>
  <si>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</si>
  <si>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</si>
  <si>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</si>
  <si>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</si>
  <si>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</si>
  <si>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</si>
  <si>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</si>
  <si>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</si>
  <si>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</si>
  <si>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</si>
  <si>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</si>
  <si>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</si>
  <si>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</si>
  <si>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</si>
  <si>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</si>
  <si>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</si>
  <si>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</si>
  <si>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</si>
  <si>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</si>
  <si>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</si>
  <si>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</si>
  <si>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</si>
  <si>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</si>
  <si>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</si>
  <si>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</si>
  <si>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</si>
  <si>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</si>
  <si>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</si>
  <si>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</si>
  <si>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</si>
  <si>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</si>
  <si>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</si>
  <si>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</si>
  <si>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</si>
  <si>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</si>
  <si>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</si>
  <si>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</si>
  <si>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</si>
  <si>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</si>
  <si>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</si>
  <si>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</si>
  <si>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</si>
  <si>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</si>
  <si>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</si>
  <si>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</si>
  <si>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</si>
  <si>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</si>
  <si>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</si>
  <si>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</si>
  <si>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</si>
  <si>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</si>
  <si>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</si>
  <si>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</si>
  <si>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</si>
  <si>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</si>
  <si>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</si>
  <si>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</si>
  <si>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</si>
  <si>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</si>
  <si>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</si>
  <si>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</si>
  <si>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</si>
  <si>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</si>
  <si>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</si>
  <si>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</si>
  <si>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</si>
  <si>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</si>
  <si>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</si>
  <si>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</si>
  <si>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</si>
  <si>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</si>
  <si>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</si>
  <si>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</si>
  <si>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</si>
  <si>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</si>
  <si>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</si>
  <si>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</si>
  <si>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</si>
  <si>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</si>
  <si>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</si>
  <si>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</si>
  <si>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</si>
  <si>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</si>
  <si>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</si>
  <si>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</si>
  <si>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</si>
  <si>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</si>
  <si>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</si>
  <si>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</si>
  <si>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</si>
  <si>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</si>
  <si>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</si>
  <si>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</si>
  <si>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</si>
  <si>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</si>
  <si>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</si>
  <si>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</si>
  <si>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</si>
  <si>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</si>
  <si>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</si>
  <si>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</si>
  <si>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</si>
  <si>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</si>
  <si>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</si>
  <si>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</si>
  <si>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</si>
  <si>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</si>
  <si>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</si>
  <si>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</si>
  <si>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</si>
  <si>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</si>
  <si>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</si>
  <si>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</si>
  <si>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</si>
  <si>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</si>
  <si>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</si>
  <si>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</si>
  <si>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</si>
  <si>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</si>
  <si>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</si>
  <si>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</si>
  <si>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</si>
  <si>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</si>
  <si>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</si>
  <si>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</si>
  <si>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</si>
  <si>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</si>
  <si>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</si>
  <si>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</si>
  <si>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</si>
  <si>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</si>
  <si>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</si>
  <si>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</si>
  <si>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</si>
  <si>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</si>
  <si>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</si>
  <si>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</si>
  <si>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</si>
  <si>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</si>
  <si>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</si>
  <si>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</si>
  <si>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</si>
  <si>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</si>
  <si>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</si>
  <si>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</si>
  <si>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</si>
  <si>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</si>
  <si>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</si>
  <si>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</si>
  <si>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</si>
  <si>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</si>
  <si>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</si>
  <si>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</si>
  <si>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</si>
  <si>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</si>
  <si>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</si>
  <si>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</si>
  <si>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</si>
  <si>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</si>
  <si>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</si>
  <si>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</si>
  <si>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</si>
  <si>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</si>
  <si>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</si>
  <si>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</si>
  <si>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</si>
  <si>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</si>
  <si>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</si>
  <si>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</si>
  <si>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</si>
  <si>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</si>
  <si>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</si>
  <si>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</si>
  <si>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</si>
  <si>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</si>
  <si>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</si>
  <si>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</si>
  <si>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</si>
  <si>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</si>
  <si>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</si>
  <si>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</si>
  <si>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</si>
  <si>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</si>
  <si>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</si>
  <si>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</si>
  <si>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</si>
  <si>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</si>
  <si>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</si>
  <si>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</si>
  <si>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</si>
  <si>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</si>
  <si>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</si>
  <si>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</si>
  <si>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</si>
  <si>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</si>
  <si>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</si>
  <si>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</si>
  <si>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</si>
  <si>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</si>
  <si>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</si>
  <si>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</si>
  <si>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</si>
  <si>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</si>
  <si>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</si>
  <si>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</si>
  <si>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</si>
  <si>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</si>
  <si>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</si>
  <si>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</si>
  <si>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</si>
  <si>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</si>
  <si>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</si>
  <si>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</si>
  <si>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</si>
  <si>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</si>
  <si>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</si>
  <si>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</si>
  <si>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</si>
  <si>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</si>
  <si>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</si>
  <si>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</si>
  <si>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</si>
  <si>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</si>
  <si>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</si>
  <si>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</si>
  <si>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</si>
  <si>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</si>
  <si>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</si>
  <si>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</si>
  <si>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</si>
  <si>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</si>
  <si>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</si>
  <si>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</si>
  <si>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</si>
  <si>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</si>
  <si>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</si>
  <si>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</si>
  <si>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</si>
  <si>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</si>
  <si>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</si>
  <si>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</si>
  <si>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</si>
  <si>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</si>
  <si>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</si>
  <si>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</si>
  <si>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</si>
  <si>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</si>
  <si>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</si>
  <si>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</si>
  <si>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</si>
  <si>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</si>
  <si>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</si>
  <si>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</si>
  <si>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</si>
  <si>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</si>
  <si>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</si>
  <si>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</si>
  <si>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</si>
  <si>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</si>
  <si>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</si>
  <si>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</si>
  <si>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</si>
  <si>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</si>
  <si>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</si>
  <si>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</si>
  <si>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</si>
  <si>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</si>
  <si>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</si>
  <si>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</si>
  <si>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</si>
  <si>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</si>
  <si>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</si>
  <si>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</si>
  <si>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</si>
  <si>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</si>
  <si>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</si>
  <si>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</si>
  <si>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</si>
  <si>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</si>
  <si>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</si>
  <si>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</si>
  <si>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</si>
  <si>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</si>
  <si>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</si>
  <si>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</si>
  <si>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</si>
  <si>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</si>
  <si>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</si>
  <si>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</si>
  <si>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</si>
  <si>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</si>
  <si>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</si>
  <si>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</si>
  <si>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</si>
  <si>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</si>
  <si>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</si>
  <si>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</si>
  <si>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</si>
  <si>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</si>
  <si>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</si>
  <si>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</si>
  <si>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</si>
  <si>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</si>
  <si>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</si>
  <si>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</si>
  <si>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</si>
  <si>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</si>
  <si>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</si>
  <si>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</si>
  <si>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</si>
  <si>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</si>
  <si>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</si>
  <si>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</si>
  <si>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</si>
  <si>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</si>
  <si>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</si>
  <si>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</si>
  <si>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</si>
  <si>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</si>
  <si>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</si>
  <si>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</si>
  <si>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</si>
  <si>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</si>
  <si>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</si>
  <si>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</si>
  <si>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</si>
  <si>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</si>
  <si>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</si>
  <si>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</si>
  <si>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</si>
  <si>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</si>
  <si>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</si>
  <si>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</si>
  <si>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</si>
  <si>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</si>
  <si>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</si>
  <si>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</si>
  <si>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</si>
  <si>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</si>
  <si>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</si>
  <si>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</si>
  <si>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</si>
  <si>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</si>
  <si>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</si>
  <si>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</si>
  <si>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</si>
  <si>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</si>
  <si>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</si>
  <si>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</si>
  <si>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</si>
  <si>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</si>
  <si>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</si>
  <si>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</si>
  <si>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</si>
  <si>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</si>
  <si>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</si>
  <si>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</si>
  <si>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</si>
  <si>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</si>
  <si>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</si>
  <si>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</si>
  <si>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</si>
  <si>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</si>
  <si>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</si>
  <si>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</si>
  <si>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</si>
  <si>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</si>
  <si>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</si>
  <si>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</si>
  <si>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</si>
  <si>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</si>
  <si>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</si>
  <si>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</si>
  <si>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</si>
  <si>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</si>
  <si>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</si>
  <si>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</si>
  <si>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</si>
  <si>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</si>
  <si>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</si>
  <si>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</si>
  <si>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</si>
  <si>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</si>
  <si>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</si>
  <si>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</si>
  <si>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</si>
  <si>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</si>
  <si>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</si>
  <si>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</si>
  <si>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</si>
  <si>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</si>
  <si>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</si>
  <si>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</si>
  <si>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</si>
  <si>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</si>
  <si>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</si>
  <si>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</si>
  <si>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</si>
  <si>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</si>
  <si>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</si>
  <si>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</si>
  <si>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</si>
  <si>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</si>
  <si>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</si>
  <si>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</si>
  <si>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</si>
  <si>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</si>
  <si>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</si>
  <si>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</si>
  <si>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</si>
  <si>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</si>
  <si>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</si>
  <si>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</si>
  <si>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</si>
  <si>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</si>
  <si>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</si>
  <si>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</si>
  <si>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</si>
  <si>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</si>
  <si>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</si>
  <si>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</si>
  <si>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</si>
  <si>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</si>
  <si>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</si>
  <si>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</si>
  <si>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</si>
  <si>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</si>
  <si>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</si>
  <si>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</si>
  <si>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</si>
  <si>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</si>
  <si>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</si>
  <si>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</si>
  <si>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</si>
  <si>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</si>
  <si>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</si>
  <si>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</si>
  <si>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</si>
  <si>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</si>
  <si>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</si>
  <si>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</si>
  <si>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</si>
  <si>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</si>
  <si>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</si>
  <si>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</si>
  <si>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</si>
  <si>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</si>
  <si>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</si>
  <si>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</si>
  <si>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</si>
  <si>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</si>
  <si>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</si>
  <si>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</si>
  <si>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</si>
  <si>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</si>
  <si>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</si>
  <si>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</si>
  <si>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</si>
  <si>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</si>
  <si>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</si>
  <si>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</si>
  <si>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</si>
  <si>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</si>
  <si>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</si>
  <si>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</si>
  <si>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</si>
  <si>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</si>
  <si>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</si>
  <si>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</si>
  <si>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</si>
  <si>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</si>
  <si>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</si>
  <si>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</si>
  <si>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</si>
  <si>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</si>
  <si>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</si>
  <si>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</si>
  <si>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</si>
  <si>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</si>
  <si>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</si>
  <si>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</si>
  <si>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</si>
  <si>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</si>
  <si>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</si>
  <si>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</si>
  <si>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</si>
  <si>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</si>
  <si>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</si>
  <si>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</si>
  <si>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</si>
  <si>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</si>
  <si>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</si>
  <si>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</si>
  <si>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</si>
  <si>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</si>
  <si>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</si>
  <si>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</si>
  <si>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</si>
  <si>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</si>
  <si>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</si>
  <si>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</si>
  <si>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</si>
  <si>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</si>
  <si>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</si>
  <si>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</si>
  <si>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</si>
  <si>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</si>
  <si>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</si>
  <si>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</si>
  <si>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</si>
  <si>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</si>
  <si>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</si>
  <si>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</si>
  <si>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</si>
  <si>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</si>
  <si>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</si>
  <si>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</si>
  <si>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</si>
  <si>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</si>
  <si>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</si>
  <si>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</si>
  <si>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</si>
  <si>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</si>
  <si>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</si>
  <si>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</si>
  <si>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</si>
  <si>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</si>
  <si>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</si>
  <si>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</si>
  <si>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</si>
  <si>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</si>
  <si>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</si>
  <si>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</si>
  <si>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</si>
  <si>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</si>
  <si>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</si>
  <si>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</si>
  <si>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</si>
  <si>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</si>
  <si>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</si>
  <si>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</si>
  <si>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</si>
  <si>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</si>
  <si>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</si>
  <si>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</si>
  <si>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</si>
  <si>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</si>
  <si>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</si>
  <si>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</si>
  <si>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</si>
  <si>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</si>
  <si>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</si>
  <si>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</si>
  <si>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</si>
  <si>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</si>
  <si>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</si>
  <si>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</si>
  <si>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</si>
  <si>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</si>
  <si>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</si>
  <si>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</si>
  <si>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</si>
  <si>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</si>
  <si>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</si>
  <si>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</si>
  <si>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</si>
  <si>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</si>
  <si>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</si>
  <si>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</si>
  <si>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</si>
  <si>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</si>
  <si>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</si>
  <si>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</si>
  <si>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</si>
  <si>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</si>
  <si>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</si>
  <si>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</si>
  <si>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</si>
  <si>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</si>
  <si>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</si>
  <si>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</si>
  <si>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</si>
  <si>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</si>
  <si>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</si>
  <si>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</si>
  <si>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</si>
  <si>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</si>
  <si>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</si>
  <si>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</si>
  <si>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</si>
  <si>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</si>
  <si>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</si>
  <si>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</si>
  <si>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</si>
  <si>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</si>
  <si>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</si>
  <si>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</si>
  <si>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</si>
  <si>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</si>
  <si>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</si>
  <si>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</si>
  <si>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</si>
  <si>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</si>
  <si>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</si>
  <si>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</si>
  <si>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</si>
  <si>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</si>
  <si>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</si>
  <si>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</si>
  <si>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</si>
  <si>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</si>
  <si>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</si>
  <si>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</si>
  <si>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</si>
  <si>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</si>
  <si>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</si>
  <si>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</si>
  <si>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</si>
  <si>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</si>
  <si>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</si>
  <si>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</si>
  <si>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</si>
  <si>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</si>
  <si>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</si>
  <si>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</si>
  <si>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</si>
  <si>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</si>
  <si>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</si>
  <si>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</si>
  <si>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</si>
  <si>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</si>
  <si>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</si>
  <si>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</si>
  <si>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</si>
  <si>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</si>
  <si>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</si>
  <si>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</si>
  <si>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</si>
  <si>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</si>
  <si>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</si>
  <si>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</si>
  <si>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</si>
  <si>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</si>
  <si>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</si>
  <si>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</si>
  <si>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</si>
  <si>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</si>
  <si>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</si>
  <si>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</si>
  <si>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</si>
  <si>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</si>
  <si>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</si>
  <si>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</si>
  <si>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</si>
  <si>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</si>
  <si>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</si>
  <si>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</si>
  <si>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</si>
  <si>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</si>
  <si>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</si>
  <si>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</si>
  <si>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</si>
  <si>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</si>
  <si>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</si>
  <si>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</si>
  <si>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</si>
  <si>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</si>
  <si>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</si>
  <si>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</si>
  <si>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</si>
  <si>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</si>
  <si>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</si>
  <si>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</si>
  <si>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</si>
  <si>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</si>
  <si>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</si>
  <si>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</si>
  <si>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</si>
  <si>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</si>
  <si>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</si>
  <si>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</si>
  <si>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</si>
  <si>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</si>
  <si>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</si>
  <si>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</si>
  <si>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</si>
  <si>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</si>
  <si>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</si>
  <si>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</si>
  <si>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</si>
  <si>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</si>
  <si>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</si>
  <si>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</si>
  <si>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</si>
  <si>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</si>
  <si>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</si>
  <si>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</si>
  <si>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</si>
  <si>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</si>
  <si>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</si>
  <si>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</si>
  <si>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</si>
  <si>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</si>
  <si>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</si>
  <si>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</si>
  <si>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</si>
  <si>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</si>
  <si>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</si>
  <si>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</si>
  <si>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</si>
  <si>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</si>
  <si>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</si>
  <si>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</si>
  <si>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</si>
  <si>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</si>
  <si>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</si>
  <si>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</si>
  <si>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</si>
  <si>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</si>
  <si>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</si>
  <si>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</si>
  <si>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</si>
  <si>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</si>
  <si>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</si>
  <si>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</si>
  <si>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</si>
  <si>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</si>
  <si>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</si>
  <si>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</si>
  <si>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</si>
  <si>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</si>
  <si>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</si>
  <si>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</si>
  <si>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</si>
  <si>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</si>
  <si>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</si>
  <si>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</si>
  <si>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</si>
  <si>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</si>
  <si>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</si>
  <si>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</si>
  <si>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</si>
  <si>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</si>
  <si>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</si>
  <si>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</si>
  <si>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</si>
  <si>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</si>
  <si>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</si>
  <si>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</si>
  <si>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</si>
  <si>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</si>
  <si>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</si>
  <si>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</si>
  <si>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</si>
  <si>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</si>
  <si>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</si>
  <si>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</si>
  <si>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</si>
  <si>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</si>
  <si>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</si>
  <si>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</si>
  <si>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</si>
  <si>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</si>
  <si>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</si>
  <si>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</si>
  <si>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</si>
  <si>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</si>
  <si>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</si>
  <si>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</si>
  <si>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</si>
  <si>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</si>
  <si>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</si>
  <si>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</si>
  <si>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</si>
  <si>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</si>
  <si>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</si>
  <si>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</si>
  <si>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</si>
  <si>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</si>
  <si>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</si>
  <si>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</si>
  <si>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</si>
  <si>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</si>
  <si>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</si>
  <si>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</si>
  <si>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</si>
  <si>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</si>
  <si>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</si>
  <si>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</si>
  <si>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</si>
  <si>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</si>
  <si>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</si>
  <si>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</si>
  <si>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</si>
  <si>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</si>
  <si>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</si>
  <si>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</si>
  <si>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</si>
  <si>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</si>
  <si>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</si>
  <si>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</si>
  <si>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</si>
  <si>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</si>
  <si>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</si>
  <si>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</si>
  <si>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</si>
  <si>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</si>
  <si>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</si>
  <si>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</si>
  <si>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</si>
  <si>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</si>
  <si>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</si>
  <si>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</si>
  <si>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</si>
  <si>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</si>
  <si>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</si>
  <si>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</si>
  <si>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</si>
  <si>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</si>
  <si>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</si>
  <si>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</si>
  <si>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</si>
  <si>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</si>
  <si>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</si>
  <si>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</si>
  <si>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</si>
  <si>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</si>
  <si>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</si>
  <si>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</si>
  <si>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</si>
  <si>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</si>
  <si>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</si>
  <si>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</si>
  <si>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</si>
  <si>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</si>
  <si>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</si>
  <si>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</si>
  <si>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</si>
  <si>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</si>
  <si>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</si>
  <si>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</si>
  <si>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</si>
  <si>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</si>
  <si>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</si>
  <si>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</si>
  <si>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</si>
  <si>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</si>
  <si>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</si>
  <si>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</si>
  <si>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</si>
  <si>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</si>
  <si>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</si>
  <si>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</si>
  <si>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</si>
  <si>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</si>
  <si>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</si>
  <si>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</si>
  <si>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</si>
  <si>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</si>
  <si>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</si>
  <si>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</si>
  <si>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</si>
  <si>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</si>
  <si>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</si>
  <si>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</si>
  <si>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</si>
  <si>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</si>
  <si>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</si>
  <si>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</si>
  <si>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</si>
  <si>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</si>
  <si>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</si>
  <si>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</si>
  <si>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</si>
  <si>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</si>
  <si>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</si>
  <si>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</si>
  <si>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</si>
  <si>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</si>
  <si>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</si>
  <si>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</si>
  <si>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</si>
  <si>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</si>
  <si>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</si>
  <si>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</si>
  <si>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</si>
  <si>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</si>
  <si>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</si>
  <si>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</si>
  <si>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</si>
  <si>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</si>
  <si>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</si>
  <si>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</si>
  <si>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</si>
  <si>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</si>
  <si>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</si>
  <si>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</si>
  <si>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</si>
  <si>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</si>
  <si>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</si>
  <si>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</si>
  <si>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</si>
  <si>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</si>
  <si>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</si>
  <si>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</si>
  <si>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</si>
  <si>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</si>
  <si>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</si>
  <si>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</si>
  <si>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</si>
  <si>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</si>
  <si>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</si>
  <si>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</si>
  <si>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</si>
  <si>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</si>
  <si>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</si>
  <si>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</si>
  <si>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</si>
  <si>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</si>
  <si>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</si>
  <si>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</si>
  <si>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</si>
  <si>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</si>
  <si>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</si>
  <si>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</si>
  <si>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</si>
  <si>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</si>
  <si>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</si>
  <si>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</si>
  <si>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</si>
  <si>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</si>
  <si>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</si>
  <si>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</si>
  <si>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</si>
  <si>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</si>
  <si>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</si>
  <si>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</si>
  <si>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</si>
  <si>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</si>
  <si>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</si>
  <si>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</si>
  <si>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</si>
  <si>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</si>
  <si>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</si>
  <si>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</si>
  <si>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</si>
  <si>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</si>
  <si>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</si>
  <si>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</si>
  <si>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</si>
  <si>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</si>
  <si>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</si>
  <si>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</si>
  <si>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</si>
  <si>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</si>
  <si>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</si>
  <si>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</si>
  <si>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</si>
  <si>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</si>
  <si>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</si>
  <si>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</si>
  <si>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</si>
  <si>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</si>
  <si>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</si>
  <si>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</si>
  <si>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</si>
  <si>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</si>
  <si>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</si>
  <si>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</si>
  <si>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</si>
  <si>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</si>
  <si>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</si>
  <si>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</si>
  <si>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</si>
  <si>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</si>
  <si>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</si>
  <si>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</si>
  <si>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</si>
  <si>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</si>
  <si>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</si>
  <si>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</si>
  <si>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</si>
  <si>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</si>
  <si>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</si>
  <si>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</si>
  <si>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</si>
  <si>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</si>
  <si>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</si>
  <si>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</si>
  <si>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</si>
  <si>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</si>
  <si>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</si>
  <si>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</si>
  <si>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</si>
  <si>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</si>
  <si>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</si>
  <si>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</si>
  <si>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</si>
  <si>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</si>
  <si>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</si>
  <si>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</si>
  <si>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</si>
  <si>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</si>
  <si>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</si>
  <si>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</si>
  <si>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</si>
  <si>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</si>
  <si>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</si>
  <si>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</si>
  <si>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</si>
  <si>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</si>
  <si>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</si>
  <si>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</si>
  <si>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</si>
  <si>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</si>
  <si>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</si>
  <si>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</si>
  <si>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</si>
  <si>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</si>
  <si>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</si>
  <si>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</si>
  <si>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</si>
  <si>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</si>
  <si>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</si>
  <si>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</si>
  <si>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</si>
  <si>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</si>
  <si>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</si>
  <si>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</si>
  <si>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</si>
  <si>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</si>
  <si>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</si>
  <si>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</si>
  <si>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</si>
  <si>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</si>
  <si>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</si>
  <si>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</si>
  <si>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</si>
  <si>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</si>
  <si>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</si>
  <si>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</si>
  <si>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</si>
  <si>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</si>
  <si>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</si>
  <si>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</si>
  <si>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</si>
  <si>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</si>
  <si>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</si>
  <si>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</si>
  <si>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</si>
  <si>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</si>
  <si>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</si>
  <si>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</si>
  <si>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</si>
  <si>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</si>
  <si>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</si>
  <si>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</si>
  <si>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</si>
  <si>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</si>
  <si>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</si>
  <si>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</si>
  <si>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</si>
  <si>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</si>
  <si>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</si>
  <si>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</si>
  <si>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</si>
  <si>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</si>
  <si>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</si>
  <si>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</si>
  <si>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</si>
  <si>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</si>
  <si>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</si>
  <si>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</si>
  <si>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</si>
  <si>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</si>
  <si>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</si>
  <si>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</si>
  <si>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</si>
  <si>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</si>
  <si>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</si>
  <si>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</si>
  <si>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</si>
  <si>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</si>
  <si>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</si>
  <si>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</si>
  <si>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</si>
  <si>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</si>
  <si>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</si>
  <si>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</si>
  <si>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</si>
  <si>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</si>
  <si>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</si>
  <si>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</si>
  <si>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</si>
  <si>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</si>
  <si>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</si>
  <si>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</si>
  <si>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</si>
  <si>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</si>
  <si>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</si>
  <si>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</si>
  <si>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</si>
  <si>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</si>
  <si>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</si>
  <si>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</si>
  <si>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</si>
  <si>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</si>
  <si>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</si>
  <si>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</si>
  <si>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</si>
  <si>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</si>
  <si>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</si>
  <si>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</si>
  <si>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</si>
  <si>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</si>
  <si>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</si>
  <si>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</si>
  <si>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</si>
  <si>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</si>
  <si>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</si>
  <si>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</si>
  <si>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</si>
  <si>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</si>
  <si>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</si>
  <si>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</si>
  <si>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</si>
  <si>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</si>
  <si>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</si>
  <si>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</si>
  <si>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</si>
  <si>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</si>
  <si>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</si>
  <si>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</si>
  <si>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</si>
  <si>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</si>
  <si>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</si>
  <si>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</si>
  <si>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</si>
  <si>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</si>
  <si>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</si>
  <si>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</si>
  <si>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</si>
  <si>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</si>
  <si>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</si>
  <si>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</si>
  <si>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</si>
  <si>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</si>
  <si>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</si>
  <si>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</si>
  <si>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</si>
  <si>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</si>
  <si>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</si>
  <si>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</si>
  <si>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</si>
  <si>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</si>
  <si>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</si>
  <si>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</si>
  <si>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</si>
  <si>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</si>
  <si>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</si>
  <si>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</si>
  <si>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</si>
  <si>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</si>
  <si>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</si>
  <si>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</si>
  <si>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</si>
  <si>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</si>
  <si>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</si>
  <si>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</si>
  <si>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</si>
  <si>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</si>
  <si>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</si>
  <si>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</si>
  <si>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</si>
  <si>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</si>
  <si>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</si>
  <si>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</si>
  <si>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</si>
  <si>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</si>
  <si>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</si>
  <si>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</si>
  <si>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</si>
  <si>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</si>
  <si>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</si>
  <si>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</si>
  <si>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</si>
  <si>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</si>
  <si>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</si>
  <si>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</si>
  <si>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</si>
  <si>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</si>
  <si>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</si>
  <si>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</si>
  <si>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</si>
  <si>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</si>
  <si>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</si>
  <si>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</si>
  <si>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</si>
  <si>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</si>
  <si>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</si>
  <si>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</si>
  <si>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</si>
  <si>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</si>
  <si>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</si>
  <si>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</si>
  <si>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</si>
  <si>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</si>
  <si>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</si>
  <si>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</si>
  <si>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</si>
  <si>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</si>
  <si>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</si>
  <si>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</si>
  <si>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</si>
  <si>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</si>
  <si>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</si>
  <si>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</si>
  <si>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</si>
  <si>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</si>
  <si>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</si>
  <si>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</si>
  <si>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</si>
  <si>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</si>
  <si>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</si>
  <si>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</si>
  <si>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</si>
  <si>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</si>
  <si>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</si>
  <si>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</si>
  <si>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</si>
  <si>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</si>
  <si>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</si>
  <si>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</si>
  <si>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</si>
  <si>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</si>
  <si>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</si>
  <si>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</si>
  <si>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</si>
  <si>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</si>
  <si>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</si>
  <si>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</si>
  <si>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</si>
  <si>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</si>
  <si>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</si>
  <si>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</si>
  <si>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</si>
  <si>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</si>
  <si>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</si>
  <si>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</si>
  <si>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</si>
  <si>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</si>
  <si>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</si>
  <si>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</si>
  <si>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</si>
  <si>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</si>
  <si>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</si>
  <si>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</si>
  <si>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</si>
  <si>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</si>
  <si>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</si>
  <si>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</si>
  <si>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</si>
  <si>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</si>
  <si>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</si>
  <si>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</si>
  <si>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</si>
  <si>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</si>
  <si>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</si>
  <si>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</si>
  <si>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</si>
  <si>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</si>
  <si>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</si>
  <si>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</si>
  <si>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</si>
  <si>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</si>
  <si>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</si>
  <si>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</si>
  <si>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</si>
  <si>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</si>
  <si>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</si>
  <si>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</si>
  <si>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</si>
  <si>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</si>
  <si>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</si>
  <si>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</si>
  <si>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</si>
  <si>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</si>
  <si>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</si>
  <si>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</si>
  <si>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</si>
  <si>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</si>
  <si>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</si>
  <si>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</si>
  <si>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</si>
  <si>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</si>
  <si>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</si>
  <si>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</si>
  <si>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</si>
  <si>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</si>
  <si>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</si>
  <si>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</si>
  <si>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</si>
  <si>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</si>
  <si>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</si>
  <si>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</si>
  <si>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</si>
  <si>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</si>
  <si>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</si>
  <si>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</si>
  <si>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</si>
  <si>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</si>
  <si>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</si>
  <si>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</si>
  <si>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</si>
  <si>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</si>
  <si>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</si>
  <si>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</si>
  <si>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</si>
  <si>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</si>
  <si>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</si>
  <si>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</si>
  <si>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</si>
  <si>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</si>
  <si>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</si>
  <si>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</si>
  <si>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</si>
  <si>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</si>
  <si>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</si>
  <si>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</si>
  <si>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</si>
  <si>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</si>
  <si>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</si>
  <si>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</si>
  <si>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</si>
  <si>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</si>
  <si>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</si>
  <si>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</si>
  <si>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</si>
  <si>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</si>
  <si>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</si>
  <si>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</si>
  <si>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</si>
  <si>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</si>
  <si>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</si>
  <si>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</si>
  <si>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</si>
  <si>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</si>
  <si>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</si>
  <si>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</si>
  <si>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</si>
  <si>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</si>
  <si>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</si>
  <si>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</si>
  <si>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</si>
  <si>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</si>
  <si>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</si>
  <si>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</si>
  <si>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</si>
  <si>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</si>
  <si>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</si>
  <si>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</si>
  <si>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</si>
  <si>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</si>
  <si>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</si>
  <si>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</si>
  <si>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</si>
  <si>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</si>
  <si>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</si>
  <si>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</si>
  <si>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</si>
  <si>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</si>
  <si>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</si>
  <si>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</si>
  <si>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</si>
  <si>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</si>
  <si>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</si>
  <si>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</si>
  <si>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</si>
  <si>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</si>
  <si>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</si>
  <si>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</si>
  <si>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</si>
  <si>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</si>
  <si>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</si>
  <si>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</si>
  <si>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</si>
  <si>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</si>
  <si>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</si>
  <si>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</si>
  <si>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</si>
  <si>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</si>
  <si>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</si>
  <si>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</si>
  <si>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</si>
  <si>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</si>
  <si>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</si>
  <si>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</si>
  <si>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</si>
  <si>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</si>
  <si>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</si>
  <si>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</si>
  <si>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</si>
  <si>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</si>
  <si>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</si>
  <si>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</si>
  <si>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</si>
  <si>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</si>
  <si>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</si>
  <si>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</si>
  <si>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</si>
  <si>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</si>
  <si>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</si>
  <si>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</si>
  <si>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</si>
  <si>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</si>
  <si>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</si>
  <si>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</si>
  <si>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</si>
  <si>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</si>
  <si>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</si>
  <si>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</si>
  <si>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</si>
  <si>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</si>
  <si>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</si>
  <si>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</si>
  <si>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</si>
  <si>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</si>
  <si>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</si>
  <si>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</si>
  <si>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</si>
  <si>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</si>
  <si>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</si>
  <si>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</si>
  <si>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</si>
  <si>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</si>
  <si>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</si>
  <si>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</si>
  <si>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</si>
  <si>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</si>
  <si>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</si>
  <si>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</si>
  <si>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</si>
  <si>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</si>
  <si>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</si>
  <si>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</si>
  <si>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</si>
  <si>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</si>
  <si>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</si>
  <si>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</si>
  <si>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</si>
  <si>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</si>
  <si>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</si>
  <si>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</si>
  <si>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</si>
  <si>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</si>
  <si>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</si>
  <si>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</si>
  <si>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</si>
  <si>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</si>
  <si>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</si>
  <si>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</si>
  <si>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</si>
  <si>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</si>
  <si>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</si>
  <si>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</si>
  <si>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</si>
  <si>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</si>
  <si>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</si>
  <si>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</si>
  <si>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</si>
  <si>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</si>
  <si>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</si>
  <si>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</si>
  <si>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</si>
  <si>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</si>
  <si>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</si>
  <si>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</si>
  <si>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</si>
  <si>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</si>
  <si>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</si>
  <si>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</si>
  <si>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</si>
  <si>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</si>
  <si>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</si>
  <si>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</si>
  <si>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</si>
  <si>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</si>
  <si>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</si>
  <si>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</si>
  <si>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</si>
  <si>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</si>
  <si>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</si>
  <si>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</si>
  <si>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</si>
  <si>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</si>
  <si>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</si>
  <si>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</si>
  <si>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</si>
  <si>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</si>
  <si>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</si>
  <si>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</si>
  <si>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</si>
  <si>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</si>
  <si>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</si>
  <si>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</si>
  <si>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</si>
  <si>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</si>
  <si>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</si>
  <si>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</si>
  <si>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</si>
  <si>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</si>
  <si>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</si>
  <si>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</si>
  <si>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</si>
  <si>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</si>
  <si>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</si>
  <si>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</si>
  <si>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</si>
  <si>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</si>
  <si>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</si>
  <si>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</si>
  <si>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</si>
  <si>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</si>
  <si>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</si>
  <si>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</si>
  <si>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</si>
  <si>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</si>
  <si>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</si>
  <si>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</si>
  <si>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</si>
  <si>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</si>
  <si>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</si>
  <si>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</si>
  <si>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</si>
  <si>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</si>
  <si>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</si>
  <si>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</si>
  <si>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</si>
  <si>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</si>
  <si>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</si>
  <si>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</si>
  <si>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</si>
  <si>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</si>
  <si>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</si>
  <si>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</si>
  <si>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</si>
  <si>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</si>
  <si>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</si>
  <si>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</si>
  <si>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</si>
  <si>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</si>
  <si>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</si>
  <si>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</si>
  <si>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</si>
  <si>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</si>
  <si>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</si>
  <si>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</si>
  <si>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</si>
  <si>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</si>
  <si>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</si>
  <si>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</si>
  <si>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</si>
  <si>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</si>
  <si>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</si>
  <si>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</si>
  <si>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</si>
  <si>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</si>
  <si>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</si>
  <si>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</si>
  <si>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</si>
  <si>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</si>
  <si>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</si>
  <si>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</si>
  <si>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</si>
  <si>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</si>
  <si>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</si>
  <si>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</si>
  <si>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</si>
  <si>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</si>
  <si>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</si>
  <si>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</si>
  <si>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</si>
  <si>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</si>
  <si>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</si>
  <si>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</si>
  <si>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</si>
  <si>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</si>
  <si>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</si>
  <si>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</si>
  <si>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</si>
  <si>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</si>
  <si>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</si>
  <si>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</si>
  <si>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</si>
  <si>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</si>
  <si>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</si>
  <si>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</si>
  <si>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</si>
  <si>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</si>
  <si>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</si>
  <si>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</si>
  <si>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</si>
  <si>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</si>
  <si>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</si>
  <si>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</si>
  <si>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</si>
  <si>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</si>
  <si>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</si>
  <si>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</si>
  <si>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</si>
  <si>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</si>
  <si>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</si>
  <si>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</si>
  <si>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</si>
  <si>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</si>
  <si>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</si>
  <si>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</si>
  <si>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</si>
  <si>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</si>
  <si>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</si>
  <si>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</si>
  <si>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</si>
  <si>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</si>
  <si>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</si>
  <si>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</si>
  <si>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</si>
  <si>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</si>
  <si>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</si>
  <si>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</si>
  <si>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</si>
  <si>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</si>
  <si>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</si>
  <si>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</si>
  <si>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</si>
  <si>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</si>
  <si>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</si>
  <si>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</si>
  <si>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</si>
  <si>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</si>
  <si>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</si>
  <si>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</si>
  <si>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</si>
  <si>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</si>
  <si>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</si>
  <si>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</si>
  <si>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</si>
  <si>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</si>
  <si>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</si>
  <si>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</si>
  <si>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</si>
  <si>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</si>
  <si>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</si>
  <si>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</si>
  <si>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</si>
  <si>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</si>
  <si>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</si>
  <si>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</si>
  <si>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</si>
  <si>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</si>
  <si>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</si>
  <si>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</si>
  <si>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</si>
  <si>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</si>
  <si>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</si>
  <si>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</si>
  <si>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</si>
  <si>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</si>
  <si>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</si>
  <si>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</si>
  <si>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</si>
  <si>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</si>
  <si>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</si>
  <si>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</si>
  <si>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</si>
  <si>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</si>
  <si>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</si>
  <si>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</si>
  <si>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</si>
  <si>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</si>
  <si>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</si>
  <si>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</si>
  <si>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</si>
  <si>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</si>
  <si>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</si>
  <si>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</si>
  <si>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</si>
  <si>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</si>
  <si>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</si>
  <si>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</si>
  <si>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</si>
  <si>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</si>
  <si>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</si>
  <si>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</si>
  <si>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</si>
  <si>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</si>
  <si>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</si>
  <si>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</si>
  <si>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</si>
  <si>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</si>
  <si>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</si>
  <si>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</si>
  <si>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</si>
  <si>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</si>
  <si>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</si>
  <si>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</si>
  <si>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</si>
  <si>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</si>
  <si>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</si>
  <si>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</si>
  <si>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</si>
  <si>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</si>
  <si>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</si>
  <si>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</si>
  <si>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</si>
  <si>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</si>
  <si>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</si>
  <si>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</si>
  <si>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</si>
  <si>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</si>
  <si>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</si>
  <si>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</si>
  <si>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</si>
  <si>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</si>
  <si>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</si>
  <si>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</si>
  <si>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</si>
  <si>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</si>
  <si>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</si>
  <si>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</si>
  <si>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</si>
  <si>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</si>
  <si>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</si>
  <si>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</si>
  <si>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</si>
  <si>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</si>
  <si>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</si>
  <si>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</si>
  <si>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</si>
  <si>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</si>
  <si>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</si>
  <si>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</si>
  <si>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</si>
  <si>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</si>
  <si>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</si>
  <si>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</si>
  <si>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</si>
  <si>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</si>
  <si>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</si>
  <si>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</si>
  <si>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</si>
  <si>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</si>
  <si>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</si>
  <si>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</si>
  <si>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</si>
  <si>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</si>
  <si>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</si>
  <si>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</si>
  <si>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</si>
  <si>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</si>
  <si>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</si>
  <si>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</si>
  <si>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</si>
  <si>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</si>
  <si>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</si>
  <si>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</si>
  <si>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</si>
  <si>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</si>
  <si>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</si>
  <si>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</si>
  <si>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</si>
  <si>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</si>
  <si>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</si>
  <si>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</si>
  <si>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</si>
  <si>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</si>
  <si>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</si>
  <si>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</si>
  <si>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</si>
  <si>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</si>
  <si>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</si>
  <si>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</si>
  <si>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</si>
  <si>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</si>
  <si>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</si>
  <si>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</si>
  <si>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</si>
  <si>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</si>
  <si>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</si>
  <si>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</si>
  <si>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</si>
  <si>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</si>
  <si>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</si>
  <si>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</si>
  <si>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</si>
  <si>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</si>
  <si>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</si>
  <si>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</si>
  <si>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</si>
  <si>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</si>
  <si>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</si>
  <si>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</si>
  <si>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</si>
  <si>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</si>
  <si>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</si>
  <si>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</si>
  <si>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</si>
  <si>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</si>
  <si>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</si>
  <si>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</si>
  <si>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</si>
  <si>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</si>
  <si>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</si>
  <si>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</si>
  <si>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</si>
  <si>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</si>
  <si>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</si>
  <si>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</si>
  <si>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</si>
  <si>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</si>
  <si>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</si>
  <si>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</si>
  <si>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</si>
  <si>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</si>
  <si>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</si>
  <si>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</si>
  <si>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</si>
  <si>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</si>
  <si>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</si>
  <si>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</si>
  <si>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</si>
  <si>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</si>
  <si>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</si>
  <si>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</si>
  <si>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</si>
  <si>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</si>
  <si>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</si>
  <si>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</si>
  <si>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</si>
  <si>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</si>
  <si>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</si>
  <si>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</si>
  <si>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</si>
  <si>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</si>
  <si>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</si>
  <si>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</si>
  <si>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</si>
  <si>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</si>
  <si>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</si>
  <si>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</si>
  <si>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</si>
  <si>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</si>
  <si>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</si>
  <si>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</si>
  <si>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</si>
  <si>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</si>
  <si>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</si>
  <si>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</si>
  <si>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</si>
  <si>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</si>
  <si>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</si>
  <si>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</si>
  <si>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</si>
  <si>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</si>
  <si>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</si>
  <si>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</si>
  <si>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</si>
  <si>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</si>
  <si>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</si>
  <si>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</si>
  <si>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</si>
  <si>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</si>
  <si>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</si>
  <si>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</si>
  <si>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</si>
  <si>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</si>
  <si>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</si>
  <si>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</si>
  <si>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</si>
  <si>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</si>
  <si>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</si>
  <si>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</si>
  <si>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</si>
  <si>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</si>
  <si>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</si>
  <si>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</si>
  <si>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</si>
  <si>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</si>
  <si>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</si>
  <si>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</si>
  <si>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</si>
  <si>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</si>
  <si>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</si>
  <si>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</si>
  <si>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</si>
  <si>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</si>
  <si>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</si>
  <si>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</si>
  <si>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</si>
  <si>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</si>
  <si>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</si>
  <si>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</si>
  <si>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</si>
  <si>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</si>
  <si>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</si>
  <si>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</si>
  <si>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</si>
  <si>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</si>
  <si>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</si>
  <si>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</si>
  <si>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</si>
  <si>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</si>
  <si>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</si>
  <si>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</si>
  <si>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</si>
  <si>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</si>
  <si>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</si>
  <si>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</si>
  <si>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</si>
  <si>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</si>
  <si>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</si>
  <si>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</si>
  <si>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</si>
  <si>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</si>
  <si>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</si>
  <si>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</si>
  <si>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</si>
  <si>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</si>
  <si>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</si>
  <si>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</si>
  <si>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</si>
  <si>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</si>
  <si>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</si>
  <si>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</si>
  <si>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</si>
  <si>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</si>
  <si>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</si>
  <si>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</si>
  <si>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</si>
  <si>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</si>
  <si>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</si>
  <si>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</si>
  <si>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</si>
  <si>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</si>
  <si>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</si>
  <si>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</si>
  <si>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</si>
  <si>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</si>
  <si>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</si>
  <si>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</si>
  <si>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</si>
  <si>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</si>
  <si>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</si>
  <si>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</si>
  <si>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</si>
  <si>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</si>
  <si>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</si>
  <si>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</si>
  <si>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</si>
  <si>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</si>
  <si>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</si>
  <si>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</si>
  <si>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</si>
  <si>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</si>
  <si>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</si>
  <si>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</si>
  <si>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</si>
  <si>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</si>
  <si>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</si>
  <si>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</si>
  <si>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</si>
  <si>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</si>
  <si>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</si>
  <si>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</si>
  <si>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</si>
  <si>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</si>
  <si>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</si>
  <si>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</si>
  <si>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</si>
  <si>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</si>
  <si>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</si>
  <si>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</si>
  <si>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</si>
  <si>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</si>
  <si>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</si>
  <si>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</si>
  <si>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</si>
  <si>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</si>
  <si>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</si>
  <si>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</si>
  <si>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</si>
  <si>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</si>
  <si>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</si>
  <si>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</si>
  <si>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</si>
  <si>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</si>
  <si>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</si>
  <si>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</si>
  <si>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</si>
  <si>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</si>
  <si>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</si>
  <si>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</si>
  <si>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</si>
  <si>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</si>
  <si>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</si>
  <si>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</si>
  <si>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</si>
  <si>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</si>
  <si>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</si>
  <si>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</si>
  <si>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</si>
  <si>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</si>
  <si>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</si>
  <si>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</si>
  <si>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</si>
  <si>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</si>
  <si>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</si>
  <si>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</si>
  <si>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</si>
  <si>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</si>
  <si>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</si>
  <si>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</si>
  <si>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</si>
  <si>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</si>
  <si>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</si>
  <si>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</si>
  <si>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</si>
  <si>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</si>
  <si>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</si>
  <si>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</si>
  <si>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</si>
  <si>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</si>
  <si>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</si>
  <si>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</si>
  <si>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</si>
  <si>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</si>
  <si>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</si>
  <si>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</si>
  <si>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</si>
  <si>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</si>
  <si>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</si>
  <si>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</si>
  <si>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</si>
  <si>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</si>
  <si>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</si>
  <si>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</si>
  <si>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</si>
  <si>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</si>
  <si>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</si>
  <si>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</si>
  <si>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</si>
  <si>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</si>
  <si>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</si>
  <si>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</si>
  <si>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</si>
  <si>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</si>
  <si>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</si>
  <si>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</si>
  <si>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</si>
  <si>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</si>
  <si>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</si>
  <si>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</si>
  <si>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</si>
  <si>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</si>
  <si>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</si>
  <si>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</si>
  <si>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</si>
  <si>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</si>
  <si>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</si>
  <si>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</si>
  <si>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</si>
  <si>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</si>
  <si>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</si>
  <si>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</si>
  <si>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</si>
  <si>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</si>
  <si>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</si>
  <si>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</si>
  <si>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</si>
  <si>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</si>
  <si>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</si>
  <si>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</si>
  <si>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</si>
  <si>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</si>
  <si>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</si>
  <si>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</si>
  <si>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</si>
  <si>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</si>
  <si>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</si>
  <si>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</si>
  <si>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</si>
  <si>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</si>
  <si>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</si>
  <si>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</si>
  <si>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</si>
  <si>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</si>
  <si>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</si>
  <si>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</si>
  <si>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</si>
  <si>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</si>
  <si>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</si>
  <si>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</si>
  <si>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</si>
  <si>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</si>
  <si>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</si>
  <si>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</si>
  <si>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</si>
  <si>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</si>
  <si>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</si>
  <si>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</si>
  <si>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</si>
  <si>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</si>
  <si>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</si>
  <si>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</si>
  <si>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</si>
  <si>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</si>
  <si>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</si>
  <si>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</si>
  <si>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</si>
  <si>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</si>
  <si>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</si>
  <si>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</si>
  <si>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</si>
  <si>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</si>
  <si>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</si>
  <si>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</si>
  <si>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</si>
  <si>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</si>
  <si>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</si>
  <si>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</si>
  <si>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</si>
  <si>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</si>
  <si>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</si>
  <si>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</si>
  <si>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</si>
  <si>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</si>
  <si>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</si>
  <si>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</si>
  <si>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</si>
  <si>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</si>
  <si>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</si>
  <si>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</si>
  <si>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</si>
  <si>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</si>
  <si>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</si>
  <si>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</si>
  <si>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</si>
  <si>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</si>
  <si>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</si>
  <si>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</si>
  <si>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</si>
  <si>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</si>
  <si>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</si>
  <si>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</si>
  <si>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</si>
  <si>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</si>
  <si>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</si>
  <si>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</si>
  <si>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</si>
  <si>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</si>
  <si>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</si>
  <si>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</si>
  <si>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</si>
  <si>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</si>
  <si>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</si>
  <si>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</si>
  <si>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</si>
  <si>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</si>
  <si>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</si>
  <si>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</si>
  <si>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</si>
  <si>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</si>
  <si>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</si>
  <si>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</si>
  <si>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</si>
  <si>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</si>
  <si>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</si>
  <si>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</si>
  <si>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</si>
  <si>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</si>
  <si>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</si>
  <si>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</si>
  <si>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</si>
  <si>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</si>
  <si>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</si>
  <si>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</si>
  <si>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</si>
  <si>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</si>
  <si>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</si>
  <si>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</si>
  <si>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</si>
  <si>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</si>
  <si>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</si>
  <si>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</si>
  <si>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</si>
  <si>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</si>
  <si>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</si>
  <si>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</si>
  <si>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</si>
  <si>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</si>
  <si>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</si>
  <si>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</si>
  <si>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</si>
  <si>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</si>
  <si>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</si>
  <si>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</si>
  <si>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</si>
  <si>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</si>
  <si>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</si>
  <si>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</si>
  <si>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</si>
  <si>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</si>
  <si>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</si>
  <si>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</si>
  <si>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</si>
  <si>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</si>
  <si>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</si>
  <si>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</si>
  <si>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</si>
  <si>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</si>
  <si>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</si>
  <si>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</si>
  <si>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</si>
  <si>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</si>
  <si>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</si>
  <si>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</si>
  <si>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</si>
  <si>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</si>
  <si>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</si>
  <si>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</si>
  <si>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</si>
  <si>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</si>
  <si>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</si>
  <si>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</si>
  <si>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</si>
  <si>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</si>
  <si>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</si>
  <si>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</si>
  <si>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</si>
  <si>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</si>
  <si>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</si>
  <si>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</si>
  <si>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</si>
  <si>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</si>
  <si>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</si>
  <si>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</si>
  <si>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</si>
  <si>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</si>
  <si>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</si>
  <si>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</si>
  <si>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</si>
  <si>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</si>
  <si>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</si>
  <si>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</si>
  <si>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</si>
  <si>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</si>
  <si>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</si>
  <si>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</si>
  <si>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</si>
  <si>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</si>
  <si>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</si>
  <si>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</si>
  <si>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</si>
  <si>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</si>
  <si>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</si>
  <si>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</si>
  <si>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</si>
  <si>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</si>
  <si>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</si>
  <si>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</si>
  <si>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</si>
  <si>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</si>
  <si>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</si>
  <si>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</si>
  <si>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</si>
  <si>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</si>
  <si>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</si>
  <si>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</si>
  <si>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</si>
  <si>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</si>
  <si>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</si>
  <si>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</si>
  <si>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</si>
  <si>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</si>
  <si>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</si>
  <si>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</si>
  <si>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</si>
  <si>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</si>
  <si>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</si>
  <si>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</si>
  <si>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</si>
  <si>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</si>
  <si>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</si>
  <si>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</si>
  <si>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</si>
  <si>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</si>
  <si>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</si>
  <si>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</si>
  <si>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</si>
  <si>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</si>
  <si>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</si>
  <si>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</si>
  <si>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</si>
  <si>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</si>
  <si>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</si>
  <si>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</si>
  <si>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</si>
  <si>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</si>
  <si>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</si>
  <si>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</si>
  <si>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</si>
  <si>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</si>
  <si>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</si>
  <si>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</si>
  <si>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</si>
  <si>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</si>
  <si>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</si>
  <si>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</si>
  <si>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</si>
  <si>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</si>
  <si>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</si>
  <si>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</si>
  <si>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</si>
  <si>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</si>
  <si>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</si>
  <si>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</si>
  <si>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</si>
  <si>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</si>
  <si>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</si>
  <si>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</si>
  <si>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</si>
  <si>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</si>
  <si>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</si>
  <si>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</si>
  <si>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</si>
  <si>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</si>
  <si>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</si>
  <si>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</si>
  <si>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</si>
  <si>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</si>
  <si>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</si>
  <si>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</si>
  <si>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</si>
  <si>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</si>
  <si>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</si>
  <si>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</si>
  <si>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</si>
  <si>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</si>
  <si>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</si>
  <si>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</si>
  <si>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</si>
  <si>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</si>
  <si>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</si>
  <si>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</si>
  <si>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</si>
  <si>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</si>
  <si>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</si>
  <si>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</si>
  <si>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</si>
  <si>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</si>
  <si>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</si>
  <si>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</si>
  <si>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</si>
  <si>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</si>
  <si>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</si>
  <si>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</si>
  <si>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</si>
  <si>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</si>
  <si>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</si>
  <si>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</si>
  <si>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</si>
  <si>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</si>
  <si>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</si>
  <si>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</si>
  <si>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</si>
  <si>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</si>
  <si>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</si>
  <si>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</si>
  <si>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</si>
  <si>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</si>
  <si>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</si>
  <si>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</si>
  <si>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</si>
  <si>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</si>
  <si>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</si>
  <si>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</si>
  <si>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</si>
  <si>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</si>
  <si>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</si>
  <si>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</si>
  <si>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</si>
  <si>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</si>
  <si>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</si>
  <si>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</si>
  <si>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</si>
  <si>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</si>
  <si>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</si>
  <si>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</si>
  <si>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</si>
  <si>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</si>
  <si>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</si>
  <si>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</si>
  <si>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</si>
  <si>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</si>
  <si>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</si>
  <si>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</si>
  <si>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</si>
  <si>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</si>
  <si>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</si>
  <si>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</si>
  <si>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</si>
  <si>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</si>
  <si>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</si>
  <si>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</si>
  <si>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</si>
  <si>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</si>
  <si>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</si>
  <si>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</si>
  <si>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</si>
  <si>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</si>
  <si>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</si>
  <si>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</si>
  <si>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</si>
  <si>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</si>
  <si>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</si>
  <si>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</si>
  <si>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</si>
  <si>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</si>
  <si>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</si>
  <si>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</si>
  <si>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</si>
  <si>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</si>
  <si>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</si>
  <si>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</si>
  <si>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</si>
  <si>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</si>
  <si>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</si>
  <si>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</si>
  <si>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</si>
  <si>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</si>
  <si>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</si>
  <si>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</si>
  <si>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</si>
  <si>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</si>
  <si>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</si>
  <si>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</si>
  <si>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</si>
  <si>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</si>
  <si>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</si>
  <si>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</si>
  <si>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</si>
  <si>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</si>
  <si>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</si>
  <si>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</si>
  <si>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</si>
  <si>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</si>
  <si>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</si>
  <si>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</si>
  <si>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</si>
  <si>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</si>
  <si>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</si>
  <si>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</si>
  <si>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</si>
  <si>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</si>
  <si>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</si>
  <si>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</si>
  <si>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</si>
  <si>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</si>
  <si>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</si>
  <si>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</si>
  <si>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</si>
  <si>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</si>
  <si>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</si>
  <si>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</si>
  <si>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</si>
  <si>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</si>
  <si>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</si>
  <si>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</si>
  <si>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</si>
  <si>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</si>
  <si>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</si>
  <si>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</si>
  <si>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</si>
  <si>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</si>
  <si>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</si>
  <si>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</si>
  <si>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</si>
  <si>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</si>
  <si>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</si>
  <si>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</si>
  <si>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</si>
  <si>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</si>
  <si>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</si>
  <si>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</si>
  <si>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</si>
  <si>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</si>
  <si>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</si>
  <si>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</si>
  <si>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</si>
  <si>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</si>
  <si>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</si>
  <si>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</si>
  <si>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</si>
  <si>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</si>
  <si>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</si>
  <si>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</si>
  <si>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</si>
  <si>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</si>
  <si>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</si>
  <si>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</si>
  <si>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</si>
  <si>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</si>
  <si>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</si>
  <si>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</si>
  <si>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</si>
  <si>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</si>
  <si>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</si>
  <si>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</si>
  <si>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</si>
  <si>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</si>
  <si>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</si>
  <si>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</si>
  <si>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</si>
  <si>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</si>
  <si>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</si>
  <si>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</si>
  <si>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</si>
  <si>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</si>
  <si>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</si>
  <si>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</si>
  <si>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</si>
  <si>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</si>
  <si>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</si>
  <si>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</si>
  <si>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</si>
  <si>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</si>
  <si>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</si>
  <si>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</si>
  <si>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</si>
  <si>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</si>
  <si>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</si>
  <si>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</si>
  <si>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</si>
  <si>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</si>
  <si>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</si>
  <si>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</si>
  <si>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</si>
  <si>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</si>
  <si>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</si>
  <si>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</si>
  <si>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</si>
  <si>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</si>
  <si>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</si>
  <si>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</si>
  <si>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</si>
  <si>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</si>
  <si>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</si>
  <si>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</si>
  <si>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</si>
  <si>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</si>
  <si>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</si>
  <si>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</si>
  <si>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</si>
  <si>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</si>
  <si>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</si>
  <si>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</si>
  <si>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</si>
  <si>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</si>
  <si>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</si>
  <si>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</si>
  <si>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</si>
  <si>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</si>
  <si>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</si>
  <si>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</si>
  <si>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</si>
  <si>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</si>
  <si>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</si>
  <si>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</si>
  <si>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</si>
  <si>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</si>
  <si>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</si>
  <si>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</si>
  <si>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</si>
  <si>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</si>
  <si>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</si>
  <si>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</si>
  <si>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</si>
  <si>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</si>
  <si>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</si>
  <si>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</si>
  <si>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</si>
  <si>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</si>
  <si>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</si>
  <si>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</si>
  <si>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</si>
  <si>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</si>
  <si>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</si>
  <si>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</si>
  <si>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</si>
  <si>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</si>
  <si>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</si>
  <si>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</si>
  <si>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</si>
  <si>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</si>
  <si>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</si>
  <si>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</si>
  <si>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</si>
  <si>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</si>
  <si>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</si>
  <si>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</si>
  <si>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</si>
  <si>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</si>
  <si>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</si>
  <si>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</si>
  <si>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</si>
  <si>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</si>
  <si>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</si>
  <si>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</si>
  <si>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</si>
  <si>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</si>
  <si>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</si>
  <si>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</si>
  <si>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</si>
  <si>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</si>
  <si>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</si>
  <si>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</si>
  <si>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</si>
  <si>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</si>
  <si>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</si>
  <si>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</si>
  <si>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</si>
  <si>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</si>
  <si>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</si>
  <si>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</si>
  <si>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</si>
  <si>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</si>
  <si>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</si>
  <si>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</si>
  <si>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</si>
  <si>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</si>
  <si>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</si>
  <si>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</si>
  <si>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</si>
  <si>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</si>
  <si>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</si>
  <si>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</si>
  <si>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</si>
  <si>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</si>
  <si>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</si>
  <si>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</si>
  <si>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</si>
  <si>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</si>
  <si>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</si>
  <si>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</si>
  <si>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</si>
  <si>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</si>
  <si>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</si>
  <si>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</si>
  <si>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</si>
  <si>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</si>
  <si>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</si>
  <si>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</si>
  <si>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</si>
  <si>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</si>
  <si>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</si>
  <si>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</si>
  <si>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</si>
  <si>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</si>
  <si>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</si>
  <si>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</si>
  <si>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</si>
  <si>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</si>
  <si>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</si>
  <si>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</si>
  <si>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</si>
  <si>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</si>
  <si>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</si>
  <si>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</si>
  <si>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</si>
  <si>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</si>
  <si>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</si>
  <si>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</si>
  <si>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</si>
  <si>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</si>
  <si>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</si>
  <si>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</si>
  <si>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</si>
  <si>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</si>
  <si>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</si>
  <si>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</si>
  <si>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</si>
  <si>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</si>
  <si>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</si>
  <si>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</si>
  <si>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</si>
  <si>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</si>
  <si>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</si>
  <si>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</si>
  <si>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</si>
  <si>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</si>
  <si>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</si>
  <si>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</si>
  <si>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</si>
  <si>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</si>
  <si>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</si>
  <si>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</si>
  <si>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</si>
  <si>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</si>
  <si>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</si>
  <si>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</si>
  <si>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</si>
  <si>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</si>
  <si>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</si>
  <si>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</si>
  <si>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</si>
  <si>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</si>
  <si>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</si>
  <si>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</si>
  <si>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</si>
  <si>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</si>
  <si>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</si>
  <si>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</si>
  <si>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</si>
  <si>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</si>
  <si>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</si>
  <si>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</si>
  <si>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</si>
  <si>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</si>
  <si>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</si>
  <si>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</si>
  <si>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</si>
  <si>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</si>
  <si>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</si>
  <si>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</si>
  <si>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</si>
  <si>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</si>
  <si>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</si>
  <si>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</si>
  <si>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</si>
  <si>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</si>
  <si>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</si>
  <si>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</si>
  <si>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</si>
  <si>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</si>
  <si>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</si>
  <si>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</si>
  <si>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</si>
  <si>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</si>
  <si>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</si>
  <si>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</si>
  <si>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</si>
  <si>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</si>
  <si>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</si>
  <si>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</si>
  <si>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</si>
  <si>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</si>
  <si>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</si>
  <si>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</si>
  <si>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</si>
  <si>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</si>
  <si>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</si>
  <si>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</si>
  <si>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</si>
  <si>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</si>
  <si>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</si>
  <si>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</si>
  <si>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</si>
  <si>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</si>
  <si>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</si>
  <si>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</si>
  <si>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</si>
  <si>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</si>
  <si>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</si>
  <si>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</si>
  <si>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</si>
  <si>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</si>
  <si>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</si>
  <si>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</si>
  <si>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</si>
  <si>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</si>
  <si>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</si>
  <si>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</si>
  <si>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</si>
  <si>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</si>
  <si>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</si>
  <si>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</si>
  <si>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</si>
  <si>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</si>
  <si>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</si>
  <si>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</si>
  <si>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</si>
  <si>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</si>
  <si>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</si>
  <si>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</si>
  <si>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</si>
  <si>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</si>
  <si>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</si>
  <si>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</si>
  <si>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</si>
  <si>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</si>
  <si>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</si>
  <si>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</si>
  <si>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</si>
  <si>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</si>
  <si>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</si>
  <si>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</si>
  <si>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</si>
  <si>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</si>
  <si>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</si>
  <si>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</si>
  <si>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</si>
  <si>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</si>
  <si>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</si>
  <si>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</si>
  <si>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</si>
  <si>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</si>
  <si>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</si>
  <si>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</si>
  <si>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</si>
  <si>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</si>
  <si>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</si>
  <si>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</si>
  <si>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</si>
  <si>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</si>
  <si>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</si>
  <si>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</si>
  <si>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</si>
  <si>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</si>
  <si>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</si>
  <si>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</si>
  <si>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</si>
  <si>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</si>
  <si>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</si>
  <si>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</si>
  <si>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</si>
  <si>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</si>
  <si>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</si>
  <si>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</si>
  <si>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</si>
  <si>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</si>
  <si>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</si>
  <si>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</si>
  <si>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</si>
  <si>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</si>
  <si>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</si>
  <si>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</si>
  <si>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</si>
  <si>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</si>
  <si>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</si>
  <si>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</si>
  <si>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</si>
  <si>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</si>
  <si>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</si>
  <si>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</si>
  <si>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</si>
  <si>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</si>
  <si>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</si>
  <si>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</si>
  <si>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</si>
  <si>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</si>
  <si>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</si>
  <si>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</si>
  <si>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</si>
  <si>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</si>
  <si>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</si>
  <si>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</si>
  <si>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</si>
  <si>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</si>
  <si>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</si>
  <si>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</si>
  <si>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</si>
  <si>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</si>
  <si>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</si>
  <si>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</si>
  <si>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</si>
  <si>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</si>
  <si>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</si>
  <si>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</si>
  <si>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</si>
  <si>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</si>
  <si>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</si>
  <si>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</si>
  <si>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</si>
  <si>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</si>
  <si>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</si>
  <si>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</si>
  <si>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</si>
  <si>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</si>
  <si>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</si>
  <si>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</si>
  <si>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</si>
  <si>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</si>
  <si>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</si>
  <si>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</si>
  <si>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</si>
  <si>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</si>
  <si>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</si>
  <si>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</si>
  <si>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</si>
  <si>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</si>
  <si>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</si>
  <si>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</si>
  <si>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</si>
  <si>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</si>
  <si>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</si>
  <si>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</si>
  <si>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</si>
  <si>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</si>
  <si>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</si>
  <si>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</si>
  <si>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</si>
  <si>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</si>
  <si>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</si>
  <si>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</si>
  <si>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</si>
  <si>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</si>
  <si>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</si>
  <si>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</si>
  <si>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</si>
  <si>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</si>
  <si>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</si>
  <si>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</si>
  <si>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</si>
  <si>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</si>
  <si>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</si>
  <si>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</si>
  <si>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</si>
  <si>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</si>
  <si>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</si>
  <si>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</si>
  <si>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</si>
  <si>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</si>
  <si>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</si>
  <si>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</si>
  <si>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</si>
  <si>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</si>
  <si>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</si>
  <si>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</si>
  <si>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</si>
  <si>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</si>
  <si>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</si>
  <si>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</si>
  <si>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</si>
  <si>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</si>
  <si>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</si>
  <si>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</si>
  <si>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</si>
  <si>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</si>
  <si>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</si>
  <si>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</si>
  <si>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</si>
  <si>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</si>
  <si>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</si>
  <si>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</si>
  <si>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</si>
  <si>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</si>
  <si>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</si>
  <si>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</si>
  <si>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</si>
  <si>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</si>
  <si>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</si>
  <si>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</si>
  <si>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</si>
  <si>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</si>
  <si>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</si>
  <si>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</si>
  <si>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</si>
  <si>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</si>
  <si>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</si>
  <si>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</si>
  <si>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</si>
  <si>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</si>
  <si>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</si>
  <si>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</si>
  <si>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</si>
  <si>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</si>
  <si>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</si>
  <si>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</si>
  <si>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</si>
  <si>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</si>
  <si>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</si>
  <si>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</si>
  <si>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</si>
  <si>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</si>
  <si>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</si>
  <si>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</si>
  <si>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</si>
  <si>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</si>
  <si>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</si>
  <si>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</si>
  <si>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</si>
  <si>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</si>
  <si>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</si>
  <si>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</si>
  <si>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</si>
  <si>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</si>
  <si>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</si>
  <si>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</si>
  <si>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</si>
  <si>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</si>
  <si>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</si>
  <si>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</si>
  <si>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</si>
  <si>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</si>
  <si>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</si>
  <si>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</si>
  <si>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</si>
  <si>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</si>
  <si>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</si>
  <si>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</si>
  <si>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</si>
  <si>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</si>
  <si>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</si>
  <si>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</si>
  <si>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</si>
  <si>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</si>
  <si>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</si>
  <si>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</si>
  <si>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</si>
  <si>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</si>
  <si>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</si>
  <si>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</si>
  <si>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</si>
  <si>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</si>
  <si>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</si>
  <si>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</si>
  <si>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</si>
  <si>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</si>
  <si>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</si>
  <si>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</si>
  <si>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</si>
  <si>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</si>
  <si>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</si>
  <si>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</si>
  <si>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</si>
  <si>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</si>
  <si>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</si>
  <si>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</si>
  <si>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</si>
  <si>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</si>
  <si>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</si>
  <si>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</si>
  <si>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</si>
  <si>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</si>
  <si>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</si>
  <si>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</si>
  <si>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</si>
  <si>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</si>
  <si>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</si>
  <si>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</si>
  <si>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</si>
  <si>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</si>
  <si>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</si>
  <si>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</si>
  <si>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</si>
  <si>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</si>
  <si>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</si>
  <si>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</si>
  <si>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</si>
  <si>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</si>
  <si>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</si>
  <si>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</si>
  <si>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</si>
  <si>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</si>
  <si>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</si>
  <si>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</si>
  <si>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</si>
  <si>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</si>
  <si>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</si>
  <si>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</si>
  <si>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</si>
  <si>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</si>
  <si>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</si>
  <si>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</si>
  <si>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</si>
  <si>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</si>
  <si>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</si>
  <si>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</si>
  <si>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</si>
  <si>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</si>
  <si>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</si>
  <si>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</si>
  <si>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</si>
  <si>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</si>
  <si>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</si>
  <si>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</si>
  <si>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</si>
  <si>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</si>
  <si>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</si>
  <si>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</si>
  <si>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</si>
  <si>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</si>
  <si>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</si>
  <si>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</si>
  <si>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</si>
  <si>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</si>
  <si>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</si>
  <si>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</si>
  <si>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</si>
  <si>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</si>
  <si>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</si>
  <si>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</si>
  <si>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</si>
  <si>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</si>
  <si>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</si>
  <si>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</si>
  <si>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</si>
  <si>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</si>
  <si>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</si>
  <si>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</si>
  <si>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</si>
  <si>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</si>
  <si>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</si>
  <si>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</si>
  <si>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</si>
  <si>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</si>
  <si>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</si>
  <si>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</si>
  <si>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</si>
  <si>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</si>
  <si>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</si>
  <si>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</si>
  <si>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</si>
  <si>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</si>
  <si>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</si>
  <si>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</si>
  <si>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</si>
  <si>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</si>
  <si>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</si>
  <si>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</si>
  <si>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</si>
  <si>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</si>
  <si>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</si>
  <si>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</si>
  <si>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</si>
  <si>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</si>
  <si>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</si>
  <si>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</si>
  <si>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</si>
  <si>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</si>
  <si>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</si>
  <si>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</si>
  <si>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</si>
  <si>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</si>
  <si>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</si>
  <si>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</si>
  <si>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</si>
  <si>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</si>
  <si>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</si>
  <si>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</si>
  <si>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</si>
  <si>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</si>
  <si>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</si>
  <si>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</si>
  <si>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</si>
  <si>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</si>
  <si>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</si>
  <si>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</si>
  <si>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</si>
  <si>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</si>
  <si>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</si>
  <si>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</si>
  <si>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</si>
  <si>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</si>
  <si>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</si>
  <si>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</si>
  <si>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</si>
  <si>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</si>
  <si>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</si>
  <si>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</si>
  <si>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</si>
  <si>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</si>
  <si>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</si>
  <si>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</si>
  <si>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</si>
  <si>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</si>
  <si>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</si>
  <si>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</si>
  <si>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</si>
  <si>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</si>
  <si>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</si>
  <si>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</si>
  <si>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</si>
  <si>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</si>
  <si>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</si>
  <si>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</si>
  <si>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</si>
  <si>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</si>
  <si>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</si>
  <si>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</si>
  <si>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</si>
  <si>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</si>
  <si>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</si>
  <si>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</si>
  <si>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</si>
  <si>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</si>
  <si>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</si>
  <si>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</si>
  <si>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</si>
  <si>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</si>
  <si>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</si>
  <si>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</si>
  <si>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</si>
  <si>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</si>
  <si>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</si>
  <si>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</si>
  <si>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</si>
  <si>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</si>
  <si>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</si>
  <si>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</si>
  <si>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</si>
  <si>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</si>
  <si>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</si>
  <si>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</si>
  <si>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</si>
  <si>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</si>
  <si>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</si>
  <si>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</si>
  <si>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</si>
  <si>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</si>
  <si>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</si>
  <si>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</si>
  <si>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</si>
  <si>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</si>
  <si>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</si>
  <si>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</si>
  <si>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</si>
  <si>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</si>
  <si>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</si>
  <si>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</si>
  <si>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</si>
  <si>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</si>
  <si>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</si>
  <si>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</si>
  <si>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</si>
  <si>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</si>
  <si>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</si>
  <si>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</si>
  <si>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</si>
  <si>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</si>
  <si>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</si>
  <si>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</si>
  <si>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</si>
  <si>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</si>
  <si>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</si>
  <si>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</si>
  <si>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</si>
  <si>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</si>
  <si>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</si>
  <si>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</si>
  <si>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</si>
  <si>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</si>
  <si>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</si>
  <si>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</si>
  <si>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</si>
  <si>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</si>
  <si>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</si>
  <si>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</si>
  <si>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</si>
  <si>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</si>
  <si>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</si>
  <si>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</si>
  <si>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</si>
  <si>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</si>
  <si>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</si>
  <si>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</si>
  <si>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</si>
  <si>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</si>
  <si>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</si>
  <si>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</si>
  <si>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</si>
  <si>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</si>
  <si>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</si>
  <si>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</si>
  <si>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</si>
  <si>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</si>
  <si>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</si>
  <si>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</si>
  <si>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</si>
  <si>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</si>
  <si>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</si>
  <si>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</si>
  <si>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</si>
  <si>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</si>
  <si>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</si>
  <si>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</si>
  <si>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</si>
  <si>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</si>
  <si>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</si>
  <si>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</si>
  <si>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</si>
  <si>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</si>
  <si>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</si>
  <si>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</si>
  <si>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</si>
  <si>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</si>
  <si>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</si>
  <si>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</si>
  <si>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</si>
  <si>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</si>
  <si>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</si>
  <si>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</si>
  <si>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</si>
  <si>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</si>
  <si>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</si>
  <si>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</si>
  <si>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</si>
  <si>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</si>
  <si>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</si>
  <si>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</si>
  <si>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</si>
  <si>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</si>
  <si>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</si>
  <si>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</si>
  <si>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</si>
  <si>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</si>
  <si>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</si>
  <si>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</si>
  <si>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</si>
  <si>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</si>
  <si>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</si>
  <si>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</si>
  <si>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</si>
  <si>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</si>
  <si>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</si>
  <si>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</si>
  <si>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</si>
  <si>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</si>
  <si>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</si>
  <si>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</si>
  <si>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</si>
  <si>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</si>
  <si>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</si>
  <si>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</si>
  <si>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</si>
  <si>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</si>
  <si>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</si>
  <si>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</si>
  <si>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</si>
  <si>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</si>
  <si>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</si>
  <si>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</si>
  <si>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</si>
  <si>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</si>
  <si>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</si>
  <si>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</si>
  <si>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</si>
  <si>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</si>
  <si>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</si>
  <si>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</si>
  <si>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</si>
  <si>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</si>
  <si>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</si>
  <si>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</si>
  <si>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</si>
  <si>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</si>
  <si>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</si>
  <si>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</si>
  <si>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</si>
  <si>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</si>
  <si>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</si>
  <si>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</si>
  <si>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</si>
  <si>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</si>
  <si>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</si>
  <si>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</si>
  <si>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</si>
  <si>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</si>
  <si>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</si>
  <si>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</si>
  <si>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</si>
  <si>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</si>
  <si>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</si>
  <si>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</si>
  <si>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</si>
  <si>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</si>
  <si>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</si>
  <si>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</si>
  <si>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</si>
  <si>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</si>
  <si>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</si>
  <si>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</si>
  <si>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</si>
  <si>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</si>
  <si>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</si>
  <si>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</si>
  <si>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</si>
  <si>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</si>
  <si>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</si>
  <si>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</si>
  <si>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</si>
  <si>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</si>
  <si>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</si>
  <si>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</si>
  <si>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</si>
  <si>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</si>
  <si>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</si>
  <si>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</si>
  <si>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</si>
  <si>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</si>
  <si>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</si>
  <si>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</si>
  <si>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</si>
  <si>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</si>
  <si>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</si>
  <si>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</si>
  <si>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</si>
  <si>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</si>
  <si>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</si>
  <si>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</si>
  <si>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</si>
  <si>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</si>
  <si>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</si>
  <si>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</si>
  <si>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</si>
  <si>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</si>
  <si>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</si>
  <si>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</si>
  <si>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</si>
  <si>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</si>
  <si>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</si>
  <si>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</si>
  <si>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</si>
  <si>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</si>
  <si>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</si>
  <si>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</si>
  <si>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</si>
  <si>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</si>
  <si>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</si>
  <si>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</si>
  <si>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</si>
  <si>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</si>
  <si>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</si>
  <si>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</si>
  <si>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</si>
  <si>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</si>
  <si>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</si>
  <si>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</si>
  <si>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</si>
  <si>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</si>
  <si>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</si>
  <si>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</si>
  <si>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</si>
  <si>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</si>
  <si>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</si>
  <si>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</si>
  <si>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</si>
  <si>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</si>
  <si>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</si>
  <si>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</si>
  <si>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</si>
  <si>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</si>
  <si>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</si>
  <si>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</si>
  <si>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</si>
  <si>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</si>
  <si>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</si>
  <si>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</si>
  <si>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</si>
  <si>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</si>
  <si>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</si>
  <si>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</si>
  <si>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</si>
  <si>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</si>
  <si>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</si>
  <si>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</si>
  <si>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</si>
  <si>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</si>
  <si>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</si>
  <si>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</si>
  <si>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</si>
  <si>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</si>
  <si>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</si>
  <si>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</si>
  <si>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</si>
  <si>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</si>
  <si>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</si>
  <si>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</si>
  <si>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</si>
  <si>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</si>
  <si>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</si>
  <si>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</si>
  <si>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</si>
  <si>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</si>
  <si>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</si>
  <si>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</si>
  <si>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</si>
  <si>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</si>
  <si>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</si>
  <si>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</si>
  <si>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</si>
  <si>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</si>
  <si>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</si>
  <si>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</si>
  <si>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</si>
  <si>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</si>
  <si>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</si>
  <si>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</si>
  <si>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</si>
  <si>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</si>
  <si>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</si>
  <si>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</si>
  <si>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</si>
  <si>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</si>
  <si>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</si>
  <si>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</si>
  <si>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</si>
  <si>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</si>
  <si>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</si>
  <si>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</si>
  <si>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</si>
  <si>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</si>
  <si>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</si>
  <si>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</si>
  <si>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</si>
  <si>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</si>
  <si>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</si>
  <si>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</si>
  <si>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</si>
  <si>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</si>
  <si>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</si>
  <si>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</si>
  <si>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</si>
  <si>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</si>
  <si>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</si>
  <si>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</si>
  <si>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</si>
  <si>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</si>
  <si>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</si>
  <si>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</si>
  <si>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</si>
  <si>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</si>
  <si>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</si>
  <si>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</si>
  <si>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</si>
  <si>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</si>
  <si>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</si>
  <si>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</si>
  <si>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</si>
  <si>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</si>
  <si>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</si>
  <si>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</si>
  <si>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</si>
  <si>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</si>
  <si>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</si>
  <si>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</si>
  <si>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</si>
  <si>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</si>
  <si>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</si>
  <si>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</si>
  <si>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</si>
  <si>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</si>
  <si>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</si>
  <si>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</si>
  <si>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</si>
  <si>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</si>
  <si>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</si>
  <si>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</si>
  <si>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</si>
  <si>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</si>
  <si>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</si>
  <si>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</si>
  <si>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</si>
  <si>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</si>
  <si>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</si>
  <si>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</si>
  <si>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</si>
  <si>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</si>
  <si>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</si>
  <si>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</si>
  <si>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</si>
  <si>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</si>
  <si>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</si>
  <si>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</si>
  <si>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</si>
  <si>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</si>
  <si>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</si>
  <si>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</si>
  <si>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</si>
  <si>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</si>
  <si>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</si>
  <si>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</si>
  <si>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</si>
  <si>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</si>
  <si>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</si>
  <si>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</si>
  <si>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</si>
  <si>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</si>
  <si>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</si>
  <si>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</si>
  <si>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</si>
  <si>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</si>
  <si>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</si>
  <si>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</si>
  <si>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</si>
  <si>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</si>
  <si>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</si>
  <si>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</si>
  <si>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</si>
  <si>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</si>
  <si>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</si>
  <si>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</si>
  <si>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</si>
  <si>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</si>
  <si>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</si>
  <si>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</si>
  <si>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</si>
  <si>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</si>
  <si>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</si>
  <si>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</si>
  <si>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</si>
  <si>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</si>
  <si>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</si>
  <si>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</si>
  <si>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</si>
  <si>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</si>
  <si>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</si>
  <si>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</si>
  <si>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</si>
  <si>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</si>
  <si>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</si>
  <si>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</si>
  <si>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</si>
  <si>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</si>
  <si>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</si>
  <si>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</si>
  <si>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</si>
  <si>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</si>
  <si>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</si>
  <si>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</si>
  <si>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</si>
  <si>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</si>
  <si>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</si>
  <si>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</si>
  <si>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</si>
  <si>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</si>
  <si>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</si>
  <si>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</si>
  <si>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</si>
  <si>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</si>
  <si>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</si>
  <si>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</si>
  <si>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</si>
  <si>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</si>
  <si>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</si>
  <si>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</si>
  <si>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</si>
  <si>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</si>
  <si>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</si>
  <si>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</si>
  <si>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</si>
  <si>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</si>
  <si>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</si>
  <si>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</si>
  <si>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</si>
  <si>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</si>
  <si>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</si>
  <si>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</si>
  <si>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</si>
  <si>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</si>
  <si>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</si>
  <si>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</si>
  <si>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</si>
  <si>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</si>
  <si>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</si>
  <si>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</si>
  <si>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</si>
  <si>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</si>
  <si>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</si>
  <si>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</si>
  <si>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</si>
  <si>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</si>
  <si>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</si>
  <si>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</si>
  <si>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</si>
  <si>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</si>
  <si>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</si>
  <si>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</si>
  <si>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</si>
  <si>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</si>
  <si>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</si>
  <si>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</si>
  <si>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</si>
  <si>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</si>
  <si>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</si>
  <si>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</si>
  <si>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</si>
  <si>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</si>
  <si>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</si>
  <si>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</si>
  <si>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</si>
  <si>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</si>
  <si>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</si>
  <si>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</si>
  <si>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</si>
  <si>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</si>
  <si>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</si>
  <si>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</si>
  <si>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</si>
  <si>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</si>
  <si>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</si>
  <si>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</si>
  <si>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</si>
  <si>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</si>
  <si>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</si>
  <si>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</si>
  <si>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</si>
  <si>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</si>
  <si>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</si>
  <si>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</si>
  <si>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</si>
  <si>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</si>
  <si>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</si>
  <si>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</si>
  <si>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</si>
  <si>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</si>
  <si>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</si>
  <si>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</si>
  <si>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</si>
  <si>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</si>
  <si>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</si>
  <si>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</si>
  <si>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</si>
  <si>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</si>
  <si>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</si>
  <si>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</si>
  <si>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</si>
  <si>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</si>
  <si>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</si>
  <si>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</si>
  <si>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</si>
  <si>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</si>
  <si>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</si>
  <si>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</si>
  <si>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</si>
  <si>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</si>
  <si>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</si>
  <si>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</si>
  <si>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</si>
  <si>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</si>
  <si>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</si>
  <si>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</si>
  <si>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</si>
  <si>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</si>
  <si>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</si>
  <si>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</si>
  <si>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</si>
  <si>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</si>
  <si>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</si>
  <si>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</si>
  <si>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</si>
  <si>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</si>
  <si>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</si>
  <si>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</si>
  <si>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</si>
  <si>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</si>
  <si>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</si>
  <si>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</si>
  <si>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</si>
  <si>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</si>
  <si>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</si>
  <si>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</si>
  <si>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</si>
  <si>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</si>
  <si>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</si>
  <si>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</si>
  <si>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</si>
  <si>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</si>
  <si>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</si>
  <si>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</si>
  <si>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</si>
  <si>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</si>
  <si>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</si>
  <si>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</si>
  <si>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</si>
  <si>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</si>
  <si>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</si>
  <si>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</si>
  <si>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</si>
  <si>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</si>
  <si>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</si>
  <si>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</si>
  <si>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</si>
  <si>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</si>
  <si>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</si>
  <si>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</si>
  <si>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</si>
  <si>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</si>
  <si>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</si>
  <si>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</si>
  <si>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</si>
  <si>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</si>
  <si>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</si>
  <si>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</si>
  <si>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</si>
  <si>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</si>
  <si>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</si>
  <si>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</si>
  <si>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</si>
  <si>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</si>
  <si>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</si>
  <si>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</si>
  <si>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</si>
  <si>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</si>
  <si>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</si>
  <si>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</si>
  <si>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</si>
  <si>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</si>
  <si>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</si>
  <si>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</si>
  <si>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</si>
  <si>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</si>
  <si>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</si>
  <si>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</si>
  <si>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</si>
  <si>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</si>
  <si>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</si>
  <si>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</si>
  <si>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</si>
  <si>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</si>
  <si>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</si>
  <si>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</si>
  <si>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</si>
  <si>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</si>
  <si>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</si>
  <si>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</si>
  <si>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</si>
  <si>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</si>
  <si>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</si>
  <si>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</si>
  <si>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</si>
  <si>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</si>
  <si>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</si>
  <si>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</si>
  <si>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</si>
  <si>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</si>
  <si>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</si>
  <si>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</si>
  <si>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</si>
  <si>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</si>
  <si>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</si>
  <si>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</si>
  <si>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</si>
  <si>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</si>
  <si>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</si>
  <si>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</si>
  <si>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</si>
  <si>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</si>
  <si>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</si>
  <si>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</si>
  <si>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</si>
  <si>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</si>
  <si>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</si>
  <si>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</si>
  <si>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</si>
  <si>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</si>
  <si>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</si>
  <si>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</si>
  <si>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</si>
  <si>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</si>
  <si>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</si>
  <si>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</si>
  <si>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</si>
  <si>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</si>
  <si>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</si>
  <si>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</si>
  <si>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</si>
  <si>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</si>
  <si>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</si>
  <si>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</si>
  <si>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</si>
  <si>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</si>
  <si>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</si>
  <si>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</si>
  <si>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</si>
  <si>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</si>
  <si>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</si>
  <si>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</si>
  <si>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</si>
  <si>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</si>
  <si>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</si>
  <si>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</si>
  <si>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</si>
  <si>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</si>
  <si>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</si>
  <si>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</si>
  <si>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</si>
  <si>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</si>
  <si>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</si>
  <si>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</si>
  <si>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</si>
  <si>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</si>
  <si>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</si>
  <si>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</si>
  <si>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</si>
  <si>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</si>
  <si>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</si>
  <si>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</si>
  <si>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</si>
  <si>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</si>
  <si>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</si>
  <si>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</si>
  <si>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</si>
  <si>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</si>
  <si>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</si>
  <si>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</si>
  <si>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</si>
  <si>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</si>
  <si>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</si>
  <si>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</si>
  <si>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</si>
  <si>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</si>
  <si>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</si>
  <si>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</si>
  <si>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</si>
  <si>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</si>
  <si>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</si>
  <si>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</si>
  <si>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</si>
  <si>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</si>
  <si>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</si>
  <si>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</si>
  <si>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</si>
  <si>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</si>
  <si>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</si>
  <si>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</si>
  <si>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</si>
  <si>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</si>
  <si>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</si>
  <si>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</si>
  <si>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</si>
  <si>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</si>
  <si>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</si>
  <si>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</si>
  <si>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</si>
  <si>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</si>
  <si>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</si>
  <si>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</si>
  <si>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</si>
  <si>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</si>
  <si>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</si>
  <si>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</si>
  <si>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</si>
  <si>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</si>
  <si>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</si>
  <si>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</si>
  <si>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</si>
  <si>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</si>
  <si>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</si>
  <si>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</si>
  <si>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</si>
  <si>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</si>
  <si>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</si>
  <si>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</si>
  <si>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</si>
  <si>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</si>
  <si>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</si>
  <si>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</si>
  <si>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</si>
  <si>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</si>
  <si>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</si>
  <si>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</si>
  <si>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</si>
  <si>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</si>
  <si>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</si>
  <si>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</si>
  <si>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</si>
  <si>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</si>
  <si>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</si>
  <si>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</si>
  <si>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</si>
  <si>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</si>
  <si>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</si>
  <si>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</si>
  <si>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</si>
  <si>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</si>
  <si>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</si>
  <si>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</si>
  <si>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</si>
  <si>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</si>
  <si>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</si>
  <si>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</si>
  <si>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</si>
  <si>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</si>
  <si>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</si>
  <si>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</si>
  <si>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</si>
  <si>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</si>
  <si>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</si>
  <si>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</si>
  <si>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</si>
  <si>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</si>
  <si>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</si>
  <si>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</si>
  <si>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</si>
  <si>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</si>
  <si>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</si>
  <si>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</si>
  <si>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</si>
  <si>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</si>
  <si>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</si>
  <si>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</si>
  <si>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</si>
  <si>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</si>
  <si>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</si>
  <si>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</si>
  <si>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</si>
  <si>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</si>
  <si>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</si>
  <si>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</si>
  <si>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</si>
  <si>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</si>
  <si>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</si>
  <si>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</si>
  <si>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</si>
  <si>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</si>
  <si>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</si>
  <si>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</si>
  <si>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</si>
  <si>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</si>
  <si>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</si>
  <si>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</si>
  <si>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</si>
  <si>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</si>
  <si>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</si>
  <si>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</si>
  <si>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</si>
  <si>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</si>
  <si>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</si>
  <si>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</si>
  <si>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</si>
  <si>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</si>
  <si>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</si>
  <si>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</si>
  <si>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</si>
  <si>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</si>
  <si>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</si>
  <si>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</si>
  <si>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</si>
  <si>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</si>
  <si>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</si>
  <si>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</si>
  <si>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</si>
  <si>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</si>
  <si>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</si>
  <si>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</si>
  <si>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</si>
  <si>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</si>
  <si>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</si>
  <si>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</si>
  <si>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</si>
  <si>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</si>
  <si>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</si>
  <si>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</si>
  <si>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</si>
  <si>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</si>
  <si>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</si>
  <si>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</si>
  <si>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</si>
  <si>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</si>
  <si>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</si>
  <si>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</si>
  <si>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</si>
  <si>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</si>
  <si>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</si>
  <si>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</si>
  <si>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</si>
  <si>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</si>
  <si>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</si>
  <si>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</si>
  <si>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</si>
  <si>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</si>
  <si>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</si>
  <si>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</si>
  <si>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</si>
  <si>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</si>
  <si>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</si>
  <si>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</si>
  <si>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</si>
  <si>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</si>
  <si>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</si>
  <si>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</si>
  <si>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</si>
  <si>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</si>
  <si>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</si>
  <si>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</si>
  <si>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</si>
  <si>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</si>
  <si>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</si>
  <si>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</si>
  <si>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</si>
  <si>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</si>
  <si>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</si>
  <si>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</si>
  <si>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</si>
  <si>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</si>
  <si>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</si>
  <si>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</si>
  <si>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</si>
  <si>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</si>
  <si>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</si>
  <si>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</si>
  <si>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</si>
  <si>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</si>
  <si>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</si>
  <si>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</si>
  <si>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</si>
  <si>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</si>
  <si>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</si>
  <si>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</si>
  <si>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</si>
  <si>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</si>
  <si>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</si>
  <si>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</si>
  <si>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</si>
  <si>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</si>
  <si>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</si>
  <si>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</si>
  <si>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</si>
  <si>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</si>
  <si>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</si>
  <si>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</si>
  <si>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</si>
  <si>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</si>
  <si>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</si>
  <si>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</si>
  <si>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</si>
  <si>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</si>
  <si>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</si>
  <si>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</si>
  <si>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</si>
  <si>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</si>
  <si>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</si>
  <si>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</si>
  <si>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</si>
  <si>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</si>
  <si>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</si>
  <si>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</si>
  <si>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</si>
  <si>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</si>
  <si>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</si>
  <si>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</si>
  <si>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</si>
  <si>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</si>
  <si>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</si>
  <si>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</si>
  <si>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</si>
  <si>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</si>
  <si>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</si>
  <si>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</si>
  <si>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</si>
  <si>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</si>
  <si>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</si>
  <si>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</si>
  <si>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</si>
  <si>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</si>
  <si>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</si>
  <si>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</si>
  <si>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</si>
  <si>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</si>
  <si>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</si>
  <si>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</si>
  <si>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</si>
  <si>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</si>
  <si>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</si>
  <si>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</si>
  <si>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</si>
  <si>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</si>
  <si>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</si>
  <si>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</si>
  <si>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</si>
  <si>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</si>
  <si>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</si>
  <si>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</si>
  <si>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</si>
  <si>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</si>
  <si>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</si>
  <si>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</si>
  <si>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</si>
  <si>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</si>
  <si>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</si>
  <si>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</si>
  <si>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</si>
  <si>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</si>
  <si>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</si>
  <si>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</si>
  <si>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</si>
  <si>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</si>
  <si>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</si>
  <si>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</si>
  <si>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</si>
  <si>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</si>
  <si>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</si>
  <si>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</si>
  <si>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</si>
  <si>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</si>
  <si>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</si>
  <si>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</si>
  <si>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</si>
  <si>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</si>
  <si>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</si>
  <si>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</si>
  <si>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</si>
  <si>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</si>
  <si>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</si>
  <si>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</si>
  <si>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</si>
  <si>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</si>
  <si>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</si>
  <si>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</si>
  <si>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</si>
  <si>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</si>
  <si>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</si>
  <si>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</si>
  <si>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</si>
  <si>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</si>
  <si>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</si>
  <si>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</si>
  <si>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</si>
  <si>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</si>
  <si>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</si>
  <si>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</si>
  <si>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</si>
  <si>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</si>
  <si>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</si>
  <si>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</si>
  <si>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</si>
  <si>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</si>
  <si>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</si>
  <si>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</si>
  <si>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</si>
  <si>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</si>
  <si>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</si>
  <si>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</si>
  <si>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</si>
  <si>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</si>
  <si>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</si>
  <si>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</si>
  <si>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</si>
  <si>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</si>
  <si>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</si>
  <si>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</si>
  <si>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</si>
  <si>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</si>
  <si>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</si>
  <si>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</si>
  <si>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</si>
  <si>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</si>
  <si>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</si>
  <si>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</si>
  <si>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</si>
  <si>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</si>
  <si>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</si>
  <si>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</si>
  <si>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</si>
  <si>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</si>
  <si>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</si>
  <si>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</si>
  <si>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</si>
  <si>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</si>
  <si>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</si>
  <si>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</si>
  <si>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</si>
  <si>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</si>
  <si>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</si>
  <si>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</si>
  <si>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</si>
  <si>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</si>
  <si>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</si>
  <si>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</si>
  <si>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</si>
  <si>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</si>
  <si>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</si>
  <si>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</si>
  <si>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</si>
  <si>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</si>
  <si>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</si>
  <si>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</si>
  <si>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</si>
  <si>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</si>
  <si>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</si>
  <si>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</si>
  <si>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</si>
  <si>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</si>
  <si>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</si>
  <si>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</si>
  <si>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</si>
  <si>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</si>
  <si>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</si>
  <si>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</si>
  <si>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</si>
  <si>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</si>
  <si>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</si>
  <si>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</si>
  <si>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</si>
  <si>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</si>
  <si>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</si>
  <si>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</si>
  <si>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</si>
  <si>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</si>
  <si>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</si>
  <si>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</si>
  <si>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</si>
  <si>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</si>
  <si>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</si>
  <si>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</si>
  <si>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</si>
  <si>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</si>
  <si>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</si>
  <si>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</si>
  <si>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</si>
  <si>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</si>
  <si>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</si>
  <si>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</si>
  <si>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</si>
  <si>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</si>
  <si>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</si>
  <si>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</si>
  <si>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</si>
  <si>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</si>
  <si>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</si>
  <si>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</si>
  <si>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</si>
  <si>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</si>
  <si>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</si>
  <si>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</si>
  <si>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</si>
  <si>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</si>
  <si>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</si>
  <si>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</si>
  <si>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</si>
  <si>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</si>
  <si>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</si>
  <si>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</si>
  <si>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</si>
  <si>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</si>
  <si>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</si>
  <si>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</si>
  <si>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</si>
  <si>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</si>
  <si>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</si>
  <si>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</si>
  <si>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</si>
  <si>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</si>
  <si>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</si>
  <si>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</si>
  <si>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</si>
  <si>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</si>
  <si>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</si>
  <si>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</si>
  <si>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</si>
  <si>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</si>
  <si>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</si>
  <si>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</si>
  <si>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</si>
  <si>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</si>
  <si>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</si>
  <si>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</si>
  <si>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</si>
  <si>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</si>
  <si>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</si>
  <si>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</si>
  <si>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</si>
  <si>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</si>
  <si>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</si>
  <si>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</si>
  <si>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</si>
  <si>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</si>
  <si>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</si>
  <si>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</si>
  <si>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</si>
  <si>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</si>
  <si>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</si>
  <si>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</si>
  <si>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</si>
  <si>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</si>
  <si>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</si>
  <si>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</si>
  <si>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</si>
  <si>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</si>
  <si>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</si>
  <si>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</si>
  <si>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</si>
  <si>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</si>
  <si>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</si>
  <si>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</si>
  <si>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</si>
  <si>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</si>
  <si>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</si>
  <si>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</si>
  <si>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</si>
  <si>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</si>
  <si>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</si>
  <si>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</si>
  <si>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</si>
  <si>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</si>
  <si>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</si>
  <si>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</si>
  <si>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</si>
  <si>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</si>
  <si>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</si>
  <si>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</si>
  <si>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</si>
  <si>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</si>
  <si>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</si>
  <si>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</si>
  <si>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</si>
  <si>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</si>
  <si>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</si>
  <si>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</si>
  <si>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</si>
  <si>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</si>
  <si>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</si>
  <si>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</si>
  <si>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</si>
  <si>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</si>
  <si>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</si>
  <si>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</si>
  <si>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</si>
  <si>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</si>
  <si>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</si>
  <si>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</si>
  <si>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</si>
  <si>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</si>
  <si>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</si>
  <si>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</si>
  <si>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</si>
  <si>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</si>
  <si>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</si>
  <si>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</si>
  <si>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</si>
  <si>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</si>
  <si>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</si>
  <si>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</si>
  <si>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</si>
  <si>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</si>
  <si>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</si>
  <si>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</si>
  <si>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</si>
  <si>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</si>
  <si>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</si>
  <si>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</si>
  <si>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</si>
  <si>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</si>
  <si>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</si>
  <si>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</si>
  <si>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</si>
  <si>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</si>
  <si>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</si>
  <si>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</si>
  <si>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</si>
  <si>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</si>
  <si>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</si>
  <si>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</si>
  <si>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</si>
  <si>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</si>
  <si>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</si>
  <si>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</si>
  <si>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</si>
  <si>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</si>
  <si>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</si>
  <si>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</si>
  <si>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</si>
  <si>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</si>
  <si>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</si>
  <si>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</si>
  <si>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</si>
  <si>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</si>
  <si>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</si>
  <si>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</si>
  <si>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</si>
  <si>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</si>
  <si>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</si>
  <si>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</si>
  <si>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</si>
  <si>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</si>
  <si>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</si>
  <si>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</si>
  <si>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</si>
  <si>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</si>
  <si>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</si>
  <si>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</si>
  <si>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</si>
  <si>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</si>
  <si>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</si>
  <si>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</si>
  <si>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</si>
  <si>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</si>
  <si>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</si>
  <si>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</si>
  <si>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</si>
  <si>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</si>
  <si>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</si>
  <si>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</si>
  <si>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</si>
  <si>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</si>
  <si>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</si>
  <si>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</si>
  <si>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</si>
  <si>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</si>
  <si>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</si>
  <si>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</si>
  <si>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</si>
  <si>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</si>
  <si>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</si>
  <si>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</si>
  <si>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</si>
  <si>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</si>
  <si>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</si>
  <si>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</si>
  <si>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</si>
  <si>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</si>
  <si>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</si>
  <si>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</si>
  <si>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</si>
  <si>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</si>
  <si>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</si>
  <si>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</si>
  <si>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</si>
  <si>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</si>
  <si>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</si>
  <si>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</si>
  <si>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</si>
  <si>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</si>
  <si>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</si>
  <si>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</si>
  <si>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</si>
  <si>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</si>
  <si>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</si>
  <si>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</si>
  <si>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</si>
  <si>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</si>
  <si>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</si>
  <si>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</si>
  <si>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</si>
  <si>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</si>
  <si>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</si>
  <si>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</si>
  <si>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</si>
  <si>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</si>
  <si>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</si>
  <si>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</si>
  <si>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</si>
  <si>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</si>
  <si>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</si>
  <si>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</si>
  <si>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</si>
  <si>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</si>
  <si>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</si>
  <si>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</si>
  <si>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</si>
  <si>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</si>
  <si>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</si>
  <si>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</si>
  <si>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</si>
  <si>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</si>
  <si>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</si>
  <si>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</si>
  <si>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</si>
  <si>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</si>
  <si>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</si>
  <si>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</si>
  <si>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</si>
  <si>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</si>
  <si>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</si>
  <si>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</si>
  <si>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</si>
  <si>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</si>
  <si>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</si>
  <si>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</si>
  <si>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</si>
  <si>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</si>
  <si>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</si>
  <si>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</si>
  <si>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</si>
  <si>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</si>
  <si>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</si>
  <si>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</si>
  <si>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</si>
  <si>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</si>
  <si>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</si>
  <si>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</si>
  <si>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</si>
  <si>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</si>
  <si>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</si>
  <si>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</si>
  <si>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</si>
  <si>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</si>
  <si>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</si>
  <si>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</si>
  <si>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</si>
  <si>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</si>
  <si>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</si>
  <si>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</si>
  <si>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</si>
  <si>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</si>
  <si>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</si>
  <si>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</si>
  <si>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</si>
  <si>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</si>
  <si>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</si>
  <si>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</si>
  <si>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</si>
  <si>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</si>
  <si>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</si>
  <si>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</si>
  <si>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</si>
  <si>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</si>
  <si>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</si>
  <si>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</si>
  <si>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</si>
  <si>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</si>
  <si>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</si>
  <si>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</si>
  <si>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</si>
  <si>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</si>
  <si>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</si>
  <si>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</si>
  <si>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</si>
  <si>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</si>
  <si>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</si>
  <si>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</si>
  <si>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</si>
  <si>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</si>
  <si>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</si>
  <si>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</si>
  <si>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</si>
  <si>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</si>
  <si>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</si>
  <si>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</si>
  <si>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</si>
  <si>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</si>
  <si>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</si>
  <si>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</si>
  <si>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</si>
  <si>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</si>
  <si>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</si>
  <si>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</si>
  <si>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</si>
  <si>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</si>
  <si>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</si>
  <si>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</si>
  <si>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</si>
  <si>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</si>
  <si>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</si>
  <si>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</si>
  <si>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</si>
  <si>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</si>
  <si>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</si>
  <si>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</si>
  <si>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</si>
  <si>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</si>
  <si>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</si>
  <si>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</si>
  <si>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</si>
  <si>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</si>
  <si>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</si>
  <si>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</si>
  <si>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</si>
  <si>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</si>
  <si>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</si>
  <si>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</si>
  <si>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</si>
  <si>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</si>
  <si>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</si>
  <si>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</si>
  <si>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</si>
  <si>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</si>
  <si>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</si>
  <si>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</si>
  <si>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</si>
  <si>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</si>
  <si>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</si>
  <si>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</si>
  <si>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</si>
  <si>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</si>
  <si>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</si>
  <si>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</si>
  <si>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</si>
  <si>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</si>
  <si>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</si>
  <si>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</si>
  <si>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</si>
  <si>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</si>
  <si>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</si>
  <si>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</si>
  <si>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</si>
  <si>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</si>
  <si>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</si>
  <si>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</si>
  <si>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</si>
  <si>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</si>
  <si>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</si>
  <si>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</si>
  <si>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</si>
  <si>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</si>
  <si>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</si>
  <si>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</si>
  <si>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</si>
  <si>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</si>
  <si>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</si>
  <si>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</si>
  <si>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</si>
  <si>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</si>
  <si>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</si>
  <si>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</si>
  <si>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</si>
  <si>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</si>
  <si>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</si>
  <si>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</si>
  <si>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</si>
  <si>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</si>
  <si>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</si>
  <si>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</si>
  <si>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</si>
  <si>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</si>
  <si>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</si>
  <si>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</si>
  <si>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</si>
  <si>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</si>
  <si>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</si>
  <si>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</si>
  <si>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</si>
  <si>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</si>
  <si>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</si>
  <si>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</si>
  <si>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</si>
  <si>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</si>
  <si>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</si>
  <si>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</si>
  <si>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</si>
  <si>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</si>
  <si>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</si>
  <si>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</si>
  <si>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</si>
  <si>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</si>
  <si>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</si>
  <si>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</si>
  <si>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</si>
  <si>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</si>
  <si>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</si>
  <si>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</si>
  <si>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</si>
  <si>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</si>
  <si>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</si>
  <si>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</si>
  <si>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</si>
  <si>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</si>
  <si>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</si>
  <si>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</si>
  <si>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</si>
  <si>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</si>
  <si>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</si>
  <si>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</si>
  <si>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</si>
  <si>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</si>
  <si>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</si>
  <si>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</si>
  <si>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</si>
  <si>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</si>
  <si>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</si>
  <si>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</si>
  <si>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</si>
  <si>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</si>
  <si>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</si>
  <si>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</si>
  <si>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</si>
  <si>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</si>
  <si>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</si>
  <si>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</si>
  <si>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</si>
  <si>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</si>
  <si>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</si>
  <si>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</si>
  <si>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</si>
  <si>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</si>
  <si>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</si>
  <si>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</si>
  <si>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</si>
  <si>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</si>
  <si>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</si>
  <si>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</si>
  <si>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</si>
  <si>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</si>
  <si>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</si>
  <si>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</si>
  <si>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</si>
  <si>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</si>
  <si>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</si>
  <si>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</si>
  <si>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</si>
  <si>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</si>
  <si>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</si>
  <si>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</si>
  <si>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</si>
  <si>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</si>
  <si>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</si>
  <si>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</si>
  <si>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</si>
  <si>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</si>
  <si>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</si>
  <si>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</si>
  <si>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</si>
  <si>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</si>
  <si>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</si>
  <si>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</si>
  <si>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</si>
  <si>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</si>
  <si>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</si>
  <si>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</si>
  <si>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</si>
  <si>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</si>
  <si>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</si>
  <si>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</si>
  <si>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</si>
  <si>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</si>
  <si>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</si>
  <si>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</si>
  <si>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</si>
  <si>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</si>
  <si>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</si>
  <si>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</si>
  <si>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</si>
  <si>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</si>
  <si>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</si>
  <si>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</si>
  <si>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</si>
  <si>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</si>
  <si>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</si>
  <si>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</si>
  <si>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</si>
  <si>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</si>
  <si>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</si>
  <si>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</si>
  <si>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</si>
  <si>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</si>
  <si>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</si>
  <si>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</si>
  <si>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</si>
  <si>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</si>
  <si>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</si>
  <si>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</si>
  <si>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</si>
  <si>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</si>
  <si>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</si>
  <si>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</si>
  <si>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</si>
  <si>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</si>
  <si>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</si>
  <si>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</si>
  <si>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</si>
  <si>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</si>
  <si>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</si>
  <si>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</si>
  <si>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</si>
  <si>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</si>
  <si>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</si>
  <si>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</si>
  <si>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</si>
  <si>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</si>
  <si>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</si>
  <si>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</si>
  <si>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</si>
  <si>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</si>
  <si>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</si>
  <si>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</si>
  <si>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</si>
  <si>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</si>
  <si>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</si>
  <si>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</si>
  <si>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</si>
  <si>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</si>
  <si>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</si>
  <si>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</si>
  <si>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</si>
  <si>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</si>
  <si>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</si>
  <si>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</si>
  <si>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</si>
  <si>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</si>
  <si>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</si>
  <si>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</si>
  <si>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</si>
  <si>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</si>
  <si>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</si>
  <si>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</si>
  <si>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</si>
  <si>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</si>
  <si>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</si>
  <si>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</si>
  <si>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</si>
  <si>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</si>
  <si>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</si>
  <si>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</si>
  <si>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</si>
  <si>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</si>
  <si>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</si>
  <si>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</si>
  <si>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</si>
  <si>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</si>
  <si>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</si>
  <si>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</si>
  <si>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</si>
  <si>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</si>
  <si>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</si>
  <si>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</si>
  <si>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</si>
  <si>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</si>
  <si>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</si>
  <si>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</si>
  <si>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</si>
  <si>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</si>
  <si>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</si>
  <si>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</si>
  <si>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</si>
  <si>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</si>
  <si>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</si>
  <si>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</si>
  <si>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</si>
  <si>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</si>
  <si>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</si>
  <si>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</si>
  <si>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</si>
  <si>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</si>
  <si>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</si>
  <si>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</si>
  <si>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</si>
  <si>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</si>
  <si>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</si>
  <si>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</si>
  <si>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</si>
  <si>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</si>
  <si>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</si>
  <si>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</si>
  <si>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</si>
  <si>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</si>
  <si>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</si>
  <si>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</si>
  <si>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</si>
  <si>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</si>
  <si>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</si>
  <si>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</si>
  <si>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</si>
  <si>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</si>
  <si>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</si>
  <si>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</si>
  <si>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</si>
  <si>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</si>
  <si>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</si>
  <si>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</si>
  <si>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</si>
  <si>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</si>
  <si>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</si>
  <si>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</si>
  <si>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</si>
  <si>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</si>
  <si>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</si>
  <si>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</si>
  <si>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</si>
  <si>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</si>
  <si>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</si>
  <si>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</si>
  <si>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</si>
  <si>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</si>
  <si>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</si>
  <si>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</si>
  <si>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</si>
  <si>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</si>
  <si>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</si>
  <si>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</si>
  <si>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</si>
  <si>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</si>
  <si>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</si>
  <si>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</si>
  <si>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</si>
  <si>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</si>
  <si>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</si>
  <si>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</si>
  <si>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</si>
  <si>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</si>
  <si>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</si>
  <si>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</si>
  <si>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</si>
  <si>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</si>
  <si>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</si>
  <si>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</si>
  <si>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</si>
  <si>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</si>
  <si>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</si>
  <si>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</si>
  <si>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</si>
  <si>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</si>
  <si>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</si>
  <si>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</si>
  <si>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</si>
  <si>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</si>
  <si>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</si>
  <si>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</si>
  <si>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</si>
  <si>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</si>
  <si>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</si>
  <si>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</si>
  <si>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</si>
  <si>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</si>
  <si>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</si>
  <si>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</si>
  <si>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</si>
  <si>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</si>
  <si>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</si>
  <si>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</si>
  <si>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</si>
  <si>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</si>
  <si>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</si>
  <si>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</si>
  <si>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</si>
  <si>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</si>
  <si>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</si>
  <si>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</si>
  <si>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</si>
  <si>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</si>
  <si>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</si>
  <si>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</si>
  <si>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</si>
  <si>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</si>
  <si>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</si>
  <si>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</si>
  <si>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</si>
  <si>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</si>
  <si>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</si>
  <si>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</si>
  <si>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</si>
  <si>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</si>
  <si>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</si>
  <si>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</si>
  <si>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</si>
  <si>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</si>
  <si>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</si>
  <si>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</si>
  <si>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</si>
  <si>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</si>
  <si>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</si>
  <si>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</si>
  <si>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</si>
  <si>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</si>
  <si>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</si>
  <si>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</si>
  <si>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</si>
  <si>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</si>
  <si>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</si>
  <si>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</si>
  <si>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</si>
  <si>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</si>
  <si>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</si>
  <si>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</si>
  <si>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</si>
  <si>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</si>
  <si>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</si>
  <si>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</si>
  <si>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</si>
  <si>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</si>
  <si>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</si>
  <si>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</si>
  <si>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</si>
  <si>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</si>
  <si>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</si>
  <si>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</si>
  <si>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</si>
  <si>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</si>
  <si>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</si>
  <si>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</si>
  <si>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</si>
  <si>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</si>
  <si>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</si>
  <si>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</si>
  <si>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</si>
  <si>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</si>
  <si>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</si>
  <si>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</si>
  <si>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</si>
  <si>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</si>
  <si>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</si>
  <si>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</si>
  <si>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</si>
  <si>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</si>
  <si>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</si>
  <si>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</si>
  <si>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</si>
  <si>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</si>
  <si>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</si>
  <si>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</si>
  <si>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</si>
  <si>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</si>
  <si>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</si>
  <si>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</si>
  <si>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</si>
  <si>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</si>
  <si>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</si>
  <si>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</si>
  <si>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</si>
  <si>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</si>
  <si>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</si>
  <si>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</si>
  <si>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</si>
  <si>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</si>
  <si>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</si>
  <si>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</si>
  <si>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</si>
  <si>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</si>
  <si>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</si>
  <si>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</si>
  <si>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</si>
  <si>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</si>
  <si>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</si>
  <si>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</si>
  <si>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</si>
  <si>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</si>
  <si>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</si>
  <si>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</si>
  <si>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</si>
  <si>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</si>
  <si>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</si>
  <si>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</si>
  <si>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</si>
  <si>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</si>
  <si>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</si>
  <si>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</si>
  <si>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</si>
  <si>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</si>
  <si>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</si>
  <si>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</si>
  <si>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</si>
  <si>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</si>
  <si>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</si>
  <si>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</si>
  <si>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</si>
  <si>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</si>
  <si>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</si>
  <si>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</si>
  <si>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</si>
  <si>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</si>
  <si>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</si>
  <si>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</si>
  <si>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</si>
  <si>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</si>
  <si>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</si>
  <si>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</si>
  <si>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</si>
  <si>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</si>
  <si>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</si>
  <si>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</si>
  <si>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</si>
  <si>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</si>
  <si>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</si>
  <si>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</si>
  <si>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</si>
  <si>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</si>
  <si>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</si>
  <si>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</si>
  <si>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</si>
  <si>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</si>
  <si>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</si>
  <si>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</si>
  <si>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</si>
  <si>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</si>
  <si>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</si>
  <si>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</si>
  <si>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</si>
  <si>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</si>
  <si>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</si>
  <si>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</si>
  <si>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</si>
  <si>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</si>
  <si>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</si>
  <si>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</si>
  <si>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</si>
  <si>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</si>
  <si>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</si>
  <si>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</si>
  <si>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</si>
  <si>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</si>
  <si>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</si>
  <si>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</si>
  <si>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</si>
  <si>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</si>
  <si>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</si>
  <si>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</si>
  <si>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</si>
  <si>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</si>
  <si>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</si>
  <si>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</si>
  <si>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</si>
  <si>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</si>
  <si>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</si>
  <si>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</si>
  <si>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</si>
  <si>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</si>
  <si>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</si>
  <si>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</si>
  <si>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</si>
  <si>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</si>
  <si>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</si>
  <si>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</si>
  <si>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</si>
  <si>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</si>
  <si>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</si>
  <si>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</si>
  <si>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</si>
  <si>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</si>
  <si>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</si>
  <si>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</si>
  <si>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</si>
  <si>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</si>
  <si>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</si>
  <si>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</si>
  <si>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</si>
  <si>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</si>
  <si>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</si>
  <si>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</si>
  <si>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</si>
  <si>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</si>
  <si>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</si>
  <si>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</si>
  <si>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</si>
  <si>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</si>
  <si>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</si>
  <si>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</si>
  <si>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</si>
  <si>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</si>
  <si>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</si>
  <si>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</si>
  <si>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</si>
  <si>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</si>
  <si>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</si>
  <si>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</si>
  <si>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</si>
  <si>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</si>
  <si>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</si>
  <si>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</si>
  <si>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</si>
  <si>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</si>
  <si>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</si>
  <si>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</si>
  <si>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</si>
  <si>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</si>
  <si>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</si>
  <si>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</si>
  <si>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</si>
  <si>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</si>
  <si>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</si>
  <si>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</si>
  <si>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</si>
  <si>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</si>
  <si>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</si>
  <si>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</si>
  <si>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</si>
  <si>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</si>
  <si>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</si>
  <si>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</si>
  <si>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</si>
  <si>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</si>
  <si>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</si>
  <si>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</si>
  <si>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</si>
  <si>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</si>
  <si>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</si>
  <si>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</si>
  <si>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</si>
  <si>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</si>
  <si>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</si>
  <si>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</si>
  <si>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</si>
  <si>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</si>
  <si>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</si>
  <si>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</si>
  <si>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</si>
  <si>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</si>
  <si>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</si>
  <si>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</si>
  <si>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</si>
  <si>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</si>
  <si>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</si>
  <si>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</si>
  <si>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</si>
  <si>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</si>
  <si>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</si>
  <si>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</si>
  <si>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</si>
  <si>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</si>
  <si>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</si>
  <si>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</si>
  <si>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</si>
  <si>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</si>
  <si>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</si>
  <si>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</si>
  <si>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</si>
  <si>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</si>
  <si>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</si>
  <si>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</si>
  <si>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</si>
  <si>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</si>
  <si>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</si>
  <si>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</si>
  <si>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</si>
  <si>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</si>
  <si>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</si>
  <si>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</si>
  <si>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</si>
  <si>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</si>
  <si>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</si>
  <si>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</si>
  <si>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</si>
  <si>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</si>
  <si>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</si>
  <si>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</si>
  <si>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</si>
  <si>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</si>
  <si>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</si>
  <si>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</si>
  <si>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</si>
  <si>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</si>
  <si>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</si>
  <si>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</si>
  <si>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</si>
  <si>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</si>
  <si>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</si>
  <si>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</si>
  <si>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</si>
  <si>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</si>
  <si>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</si>
  <si>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</si>
  <si>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</si>
  <si>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</si>
  <si>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</si>
  <si>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</si>
  <si>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</si>
  <si>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</si>
  <si>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</si>
  <si>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</si>
  <si>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</si>
  <si>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</si>
  <si>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</si>
  <si>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</si>
  <si>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</si>
  <si>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</si>
  <si>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</si>
  <si>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</si>
  <si>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</si>
  <si>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</si>
  <si>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</si>
  <si>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</si>
  <si>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</si>
  <si>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</si>
  <si>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</si>
  <si>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</si>
  <si>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</si>
  <si>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</si>
  <si>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</si>
  <si>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</si>
  <si>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</si>
  <si>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</si>
  <si>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</si>
  <si>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</si>
  <si>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</si>
  <si>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</si>
  <si>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</si>
  <si>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</si>
  <si>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</si>
  <si>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</si>
  <si>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</si>
  <si>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</si>
  <si>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</si>
  <si>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</si>
  <si>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</si>
  <si>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</si>
  <si>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</si>
  <si>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</si>
  <si>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</si>
  <si>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</si>
  <si>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</si>
  <si>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</si>
  <si>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</si>
  <si>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</si>
  <si>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</si>
  <si>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</si>
  <si>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</si>
  <si>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</si>
  <si>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</si>
  <si>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</si>
  <si>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</si>
  <si>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</si>
  <si>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</si>
  <si>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</si>
  <si>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</si>
  <si>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</si>
  <si>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</si>
  <si>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</si>
  <si>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</si>
  <si>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</si>
  <si>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</si>
  <si>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</si>
  <si>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</si>
  <si>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</si>
  <si>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</si>
  <si>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</si>
  <si>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</si>
  <si>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</si>
  <si>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</si>
  <si>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</si>
  <si>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</si>
  <si>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</si>
  <si>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</si>
  <si>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</si>
  <si>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</si>
  <si>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</si>
  <si>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</si>
  <si>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</si>
  <si>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</si>
  <si>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</si>
  <si>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</si>
  <si>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</si>
  <si>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</si>
  <si>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</si>
  <si>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</si>
  <si>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</si>
  <si>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</si>
  <si>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</si>
  <si>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</si>
  <si>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</si>
  <si>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</si>
  <si>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</si>
  <si>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</si>
  <si>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</si>
  <si>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</si>
  <si>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</si>
  <si>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</si>
  <si>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</si>
  <si>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</si>
  <si>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</si>
  <si>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</si>
  <si>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</si>
  <si>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</si>
  <si>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</si>
  <si>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</si>
  <si>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</si>
  <si>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</si>
  <si>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</si>
  <si>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</si>
  <si>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</si>
  <si>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</si>
  <si>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</si>
  <si>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</si>
  <si>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</si>
  <si>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</si>
  <si>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</si>
  <si>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</si>
  <si>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</si>
  <si>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</si>
  <si>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</si>
  <si>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</si>
  <si>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</si>
  <si>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</si>
  <si>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</si>
  <si>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</si>
  <si>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</si>
  <si>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</si>
  <si>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</si>
  <si>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</si>
  <si>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</si>
  <si>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</si>
  <si>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</si>
  <si>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</si>
  <si>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</si>
  <si>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</si>
  <si>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</si>
  <si>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</si>
  <si>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</si>
  <si>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</si>
  <si>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</si>
  <si>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</si>
  <si>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</si>
  <si>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</si>
  <si>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</si>
  <si>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</si>
  <si>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</si>
  <si>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</si>
  <si>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</si>
  <si>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</si>
  <si>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</si>
  <si>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</si>
  <si>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</si>
  <si>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</si>
  <si>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</si>
  <si>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</si>
  <si>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</si>
  <si>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</si>
  <si>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</si>
  <si>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</si>
  <si>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</si>
  <si>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</si>
  <si>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</si>
  <si>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</si>
  <si>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</si>
  <si>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</si>
  <si>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</si>
  <si>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</si>
  <si>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</si>
  <si>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</si>
  <si>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</si>
  <si>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</si>
  <si>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</si>
  <si>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</si>
  <si>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</si>
  <si>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</si>
  <si>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</si>
  <si>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</si>
  <si>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</si>
  <si>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</si>
  <si>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</si>
  <si>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</si>
  <si>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</si>
  <si>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</si>
  <si>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</si>
  <si>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</si>
  <si>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</si>
  <si>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</si>
  <si>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</si>
  <si>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</si>
  <si>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</si>
  <si>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</si>
  <si>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</si>
  <si>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</si>
  <si>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</si>
  <si>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</si>
  <si>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</si>
  <si>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</si>
  <si>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</si>
  <si>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</si>
  <si>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</si>
  <si>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</si>
  <si>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</si>
  <si>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</si>
  <si>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</si>
  <si>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</si>
  <si>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</si>
  <si>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</si>
  <si>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</si>
  <si>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</si>
  <si>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</si>
  <si>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</si>
  <si>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</si>
  <si>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</si>
  <si>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</si>
  <si>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</si>
  <si>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</si>
  <si>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</si>
  <si>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</si>
  <si>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</si>
  <si>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</si>
  <si>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</si>
  <si>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</si>
  <si>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</si>
  <si>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</si>
  <si>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</si>
  <si>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</si>
  <si>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</si>
  <si>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</si>
  <si>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</si>
  <si>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</si>
  <si>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</si>
  <si>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</si>
  <si>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</si>
  <si>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</si>
  <si>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</si>
  <si>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</si>
  <si>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</si>
  <si>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</si>
  <si>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</si>
  <si>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</si>
  <si>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</si>
  <si>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</si>
  <si>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</si>
  <si>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</si>
  <si>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</si>
  <si>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</si>
  <si>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</si>
  <si>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</si>
  <si>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</si>
  <si>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</si>
  <si>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</si>
  <si>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</si>
  <si>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</si>
  <si>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</si>
  <si>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</si>
  <si>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</si>
  <si>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</si>
  <si>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</si>
  <si>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</si>
  <si>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</si>
  <si>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</si>
  <si>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</si>
  <si>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</si>
  <si>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</si>
  <si>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</si>
  <si>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</si>
  <si>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</si>
  <si>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</si>
  <si>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</si>
  <si>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</si>
  <si>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</si>
  <si>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</si>
  <si>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</si>
  <si>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</si>
  <si>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</si>
  <si>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</si>
  <si>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</si>
  <si>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</si>
  <si>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</si>
  <si>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</si>
  <si>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</si>
  <si>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</si>
  <si>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</si>
  <si>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</si>
  <si>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</si>
  <si>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</si>
  <si>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</si>
  <si>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</si>
  <si>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</si>
  <si>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</si>
  <si>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</si>
  <si>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</si>
  <si>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</si>
  <si>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</si>
  <si>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</si>
  <si>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</si>
  <si>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</si>
  <si>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</si>
  <si>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</si>
  <si>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</si>
  <si>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</si>
  <si>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</si>
  <si>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</si>
  <si>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</si>
  <si>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</si>
  <si>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</si>
  <si>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</si>
  <si>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</si>
  <si>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</si>
  <si>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</si>
  <si>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</si>
  <si>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</si>
  <si>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</si>
  <si>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</si>
  <si>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</si>
  <si>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</si>
  <si>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</si>
  <si>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</si>
  <si>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</si>
  <si>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</si>
  <si>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</si>
  <si>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</si>
  <si>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</si>
  <si>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</si>
  <si>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</si>
  <si>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</si>
  <si>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</si>
  <si>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</si>
  <si>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</si>
  <si>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</si>
  <si>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</si>
  <si>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</si>
  <si>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</si>
  <si>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</si>
  <si>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</si>
  <si>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</si>
  <si>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</si>
  <si>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</si>
  <si>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</si>
  <si>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</si>
  <si>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</si>
  <si>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</si>
  <si>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</si>
  <si>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</si>
  <si>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</si>
  <si>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</si>
  <si>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</si>
  <si>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</si>
  <si>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</si>
  <si>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</si>
  <si>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</si>
  <si>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</si>
  <si>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</si>
  <si>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</si>
  <si>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</si>
  <si>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</si>
  <si>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</si>
  <si>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</si>
  <si>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</si>
  <si>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</si>
  <si>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</si>
  <si>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</si>
  <si>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</si>
  <si>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</si>
  <si>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</si>
  <si>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</si>
  <si>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</si>
  <si>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</si>
  <si>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</si>
  <si>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</si>
  <si>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</si>
  <si>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</si>
  <si>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</si>
  <si>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</si>
  <si>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</si>
  <si>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</si>
  <si>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</si>
  <si>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</si>
  <si>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</si>
  <si>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</si>
  <si>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</si>
  <si>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</si>
  <si>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</si>
  <si>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</si>
  <si>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</si>
  <si>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</si>
  <si>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</si>
  <si>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</si>
  <si>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</si>
  <si>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</si>
  <si>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</si>
  <si>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</si>
  <si>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</si>
  <si>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</si>
  <si>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</si>
  <si>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</si>
  <si>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</si>
  <si>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</si>
  <si>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</si>
  <si>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</si>
  <si>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</si>
  <si>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</si>
  <si>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</si>
  <si>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</si>
  <si>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</si>
  <si>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</si>
  <si>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</si>
  <si>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</si>
  <si>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</si>
  <si>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</si>
  <si>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</si>
  <si>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</si>
  <si>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</si>
  <si>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</si>
  <si>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</si>
  <si>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</si>
  <si>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</si>
  <si>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</si>
  <si>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</si>
  <si>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</si>
  <si>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</si>
  <si>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</si>
  <si>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</si>
  <si>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</si>
  <si>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</si>
  <si>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</si>
  <si>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</si>
  <si>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</si>
  <si>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</si>
  <si>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</si>
  <si>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</si>
  <si>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</si>
  <si>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</si>
  <si>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</si>
  <si>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</si>
  <si>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</si>
  <si>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</si>
  <si>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</si>
  <si>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</si>
  <si>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</si>
  <si>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</si>
  <si>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</si>
  <si>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</si>
  <si>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</si>
  <si>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</si>
  <si>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</si>
  <si>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</si>
  <si>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</si>
  <si>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</si>
  <si>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</si>
  <si>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</si>
  <si>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</si>
  <si>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</si>
  <si>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</si>
  <si>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</si>
  <si>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</si>
  <si>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</si>
  <si>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</si>
  <si>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</si>
  <si>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</si>
  <si>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</si>
  <si>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</si>
  <si>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</si>
  <si>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</si>
  <si>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</si>
  <si>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</si>
  <si>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</si>
  <si>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</si>
  <si>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</si>
  <si>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</si>
  <si>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</si>
  <si>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</si>
  <si>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</si>
  <si>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</si>
  <si>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</si>
  <si>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</si>
  <si>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</si>
  <si>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</si>
  <si>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</si>
  <si>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</si>
  <si>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</si>
  <si>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</si>
  <si>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</si>
  <si>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</si>
  <si>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</si>
  <si>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</si>
  <si>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</si>
  <si>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</si>
  <si>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</si>
  <si>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</si>
  <si>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</si>
  <si>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</si>
  <si>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</si>
  <si>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</si>
  <si>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</si>
  <si>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</si>
  <si>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</si>
  <si>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</si>
  <si>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</si>
  <si>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</si>
  <si>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</si>
  <si>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</si>
  <si>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</si>
  <si>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</si>
  <si>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</si>
  <si>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</si>
  <si>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</si>
  <si>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</si>
  <si>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</si>
  <si>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</si>
  <si>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</si>
  <si>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</si>
  <si>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</si>
  <si>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</si>
  <si>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</si>
  <si>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</si>
  <si>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</si>
  <si>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</si>
  <si>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</si>
  <si>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</si>
  <si>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</si>
  <si>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</si>
  <si>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</si>
  <si>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</si>
  <si>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</si>
  <si>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</si>
  <si>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</si>
  <si>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</si>
  <si>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</si>
  <si>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</si>
  <si>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</si>
  <si>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</si>
  <si>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</si>
  <si>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</si>
  <si>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</si>
  <si>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</si>
  <si>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</si>
  <si>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</si>
  <si>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</si>
  <si>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</si>
  <si>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</si>
  <si>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</si>
  <si>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</si>
  <si>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</si>
  <si>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</si>
  <si>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</si>
  <si>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</si>
  <si>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</si>
  <si>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</si>
  <si>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</si>
  <si>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</si>
  <si>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</si>
  <si>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</si>
  <si>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</si>
  <si>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</si>
  <si>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</si>
  <si>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</si>
  <si>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</si>
  <si>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</si>
  <si>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</si>
  <si>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</si>
  <si>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</si>
  <si>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</si>
  <si>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</si>
  <si>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</si>
  <si>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</si>
  <si>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</si>
  <si>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</si>
  <si>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</si>
  <si>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</si>
  <si>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</si>
  <si>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</si>
  <si>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</si>
  <si>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</si>
  <si>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</si>
  <si>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</si>
  <si>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</si>
  <si>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</si>
  <si>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</si>
  <si>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</si>
  <si>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</si>
  <si>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</si>
  <si>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</si>
  <si>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</si>
  <si>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</si>
  <si>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</si>
  <si>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</si>
  <si>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</si>
  <si>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</si>
  <si>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</si>
  <si>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</si>
  <si>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</si>
  <si>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</si>
  <si>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</si>
  <si>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</si>
  <si>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</si>
  <si>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</si>
  <si>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</si>
  <si>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</si>
  <si>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</si>
  <si>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</si>
  <si>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</si>
  <si>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</si>
  <si>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</si>
  <si>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</si>
  <si>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</si>
  <si>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</si>
  <si>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</si>
  <si>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</si>
  <si>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</si>
  <si>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</si>
  <si>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</si>
  <si>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</si>
  <si>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</si>
  <si>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</si>
  <si>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</si>
  <si>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</si>
  <si>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</si>
  <si>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</si>
  <si>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</si>
  <si>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</si>
  <si>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</si>
  <si>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</si>
  <si>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</si>
  <si>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</si>
  <si>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</si>
  <si>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</si>
  <si>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</si>
  <si>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</si>
  <si>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</si>
  <si>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</si>
  <si>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</si>
  <si>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</si>
  <si>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</si>
  <si>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</si>
  <si>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</si>
  <si>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</si>
  <si>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</si>
  <si>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</si>
  <si>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</si>
  <si>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</si>
  <si>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</si>
  <si>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</si>
  <si>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</si>
  <si>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</si>
  <si>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</si>
  <si>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</si>
  <si>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</si>
  <si>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</si>
  <si>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</si>
  <si>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</si>
  <si>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</si>
  <si>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</si>
  <si>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</si>
  <si>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</si>
  <si>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</si>
  <si>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</si>
  <si>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</si>
  <si>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</si>
  <si>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</si>
  <si>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</si>
  <si>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</si>
  <si>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</si>
  <si>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</si>
  <si>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</si>
  <si>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</si>
  <si>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</si>
  <si>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</si>
  <si>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</si>
  <si>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</si>
  <si>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</si>
  <si>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</si>
  <si>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</si>
  <si>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</si>
  <si>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</si>
  <si>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</si>
  <si>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</si>
  <si>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</si>
  <si>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</si>
  <si>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</si>
  <si>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</si>
  <si>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</si>
  <si>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</si>
  <si>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</si>
  <si>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</si>
  <si>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</si>
  <si>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</si>
  <si>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</si>
  <si>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</si>
  <si>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</si>
  <si>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</si>
  <si>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</si>
  <si>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</si>
  <si>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</si>
  <si>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</si>
  <si>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</si>
  <si>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</si>
  <si>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</si>
  <si>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</si>
  <si>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</si>
  <si>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</si>
  <si>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</si>
  <si>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</si>
  <si>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</si>
  <si>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</si>
  <si>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</si>
  <si>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</si>
  <si>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</si>
  <si>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</si>
  <si>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</si>
  <si>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</si>
  <si>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</si>
  <si>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</si>
  <si>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</si>
  <si>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</si>
  <si>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</si>
  <si>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</si>
  <si>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</si>
  <si>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</si>
  <si>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</si>
  <si>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</si>
  <si>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</si>
  <si>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</si>
  <si>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</si>
  <si>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</si>
  <si>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</si>
  <si>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</si>
  <si>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</si>
  <si>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</si>
  <si>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</si>
  <si>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</si>
  <si>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</si>
  <si>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</si>
  <si>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</si>
  <si>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</si>
  <si>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</si>
  <si>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</si>
  <si>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</si>
  <si>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</si>
  <si>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</si>
  <si>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</si>
  <si>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</si>
  <si>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</si>
  <si>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</si>
  <si>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</si>
  <si>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</si>
  <si>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</si>
  <si>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</si>
  <si>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</si>
  <si>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</si>
  <si>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</si>
  <si>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</si>
  <si>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</si>
  <si>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</si>
  <si>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</si>
  <si>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</si>
  <si>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</si>
  <si>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</si>
  <si>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</si>
  <si>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</si>
  <si>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</si>
  <si>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</si>
  <si>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</si>
  <si>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</si>
  <si>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</si>
  <si>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</si>
  <si>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</si>
  <si>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</si>
  <si>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</si>
  <si>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</si>
  <si>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</si>
  <si>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</si>
  <si>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</si>
  <si>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</si>
  <si>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</si>
  <si>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</si>
  <si>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</si>
  <si>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</si>
  <si>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</si>
  <si>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</si>
  <si>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</si>
  <si>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</si>
  <si>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</si>
  <si>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</si>
  <si>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</si>
  <si>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</si>
  <si>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</si>
  <si>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</si>
  <si>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</si>
  <si>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</si>
  <si>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</si>
  <si>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</si>
  <si>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</si>
  <si>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</si>
  <si>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</si>
  <si>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</si>
  <si>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</si>
  <si>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</si>
  <si>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</si>
  <si>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</si>
  <si>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</si>
  <si>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</si>
  <si>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</si>
  <si>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</si>
  <si>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</si>
  <si>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</si>
  <si>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</si>
  <si>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</si>
  <si>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</si>
  <si>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</si>
  <si>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</si>
  <si>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</si>
  <si>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</si>
  <si>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</si>
  <si>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</si>
  <si>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</si>
  <si>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</si>
  <si>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</si>
  <si>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</si>
  <si>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</si>
  <si>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</si>
  <si>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</si>
  <si>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</si>
  <si>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</si>
  <si>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</si>
  <si>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</si>
  <si>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</si>
  <si>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</si>
  <si>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</si>
  <si>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</si>
  <si>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</si>
  <si>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</si>
  <si>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</si>
  <si>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</si>
  <si>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</si>
  <si>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</si>
  <si>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</si>
  <si>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</si>
  <si>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</si>
  <si>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</si>
  <si>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</si>
  <si>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</si>
  <si>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</si>
  <si>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</si>
  <si>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</si>
  <si>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</si>
  <si>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</si>
  <si>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</si>
  <si>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</si>
  <si>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</si>
  <si>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</si>
  <si>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</si>
  <si>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</si>
  <si>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</si>
  <si>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</si>
  <si>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</si>
  <si>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</si>
  <si>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</si>
  <si>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</si>
  <si>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</si>
  <si>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</si>
  <si>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</si>
  <si>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</si>
  <si>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</si>
  <si>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</si>
  <si>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</si>
  <si>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</si>
  <si>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</si>
  <si>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</si>
  <si>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</si>
  <si>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</si>
  <si>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</si>
  <si>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</si>
  <si>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</si>
  <si>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</si>
  <si>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</si>
  <si>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</si>
  <si>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</si>
  <si>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</si>
  <si>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</si>
  <si>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</si>
  <si>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</si>
  <si>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</si>
  <si>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</si>
  <si>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</si>
  <si>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</si>
  <si>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</si>
  <si>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</si>
  <si>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</si>
  <si>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</si>
  <si>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</si>
  <si>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</si>
  <si>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</si>
  <si>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</si>
  <si>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</si>
  <si>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</si>
  <si>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</si>
  <si>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</si>
  <si>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</si>
  <si>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</si>
  <si>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</si>
  <si>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</si>
  <si>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</si>
  <si>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</si>
  <si>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</si>
  <si>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</si>
  <si>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</si>
  <si>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</si>
  <si>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</si>
  <si>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</si>
  <si>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</si>
  <si>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</si>
  <si>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</si>
  <si>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</si>
  <si>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</si>
  <si>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</si>
  <si>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</si>
  <si>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</si>
  <si>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</si>
  <si>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</si>
  <si>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</si>
  <si>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</si>
  <si>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</si>
  <si>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</si>
  <si>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</si>
  <si>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</si>
  <si>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</si>
  <si>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</si>
  <si>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</si>
  <si>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</si>
  <si>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</si>
  <si>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</si>
  <si>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</si>
  <si>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</si>
  <si>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</si>
  <si>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</si>
  <si>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</si>
  <si>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</si>
  <si>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</si>
  <si>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</si>
  <si>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</si>
  <si>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</si>
  <si>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</si>
  <si>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</si>
  <si>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</si>
  <si>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</si>
  <si>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</si>
  <si>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</si>
  <si>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</si>
  <si>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</si>
  <si>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</si>
  <si>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</si>
  <si>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</si>
  <si>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</si>
  <si>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</si>
  <si>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</si>
  <si>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</si>
  <si>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</si>
  <si>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</si>
  <si>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</si>
  <si>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</si>
  <si>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</si>
  <si>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</si>
  <si>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</si>
  <si>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</si>
  <si>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</si>
  <si>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</si>
  <si>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</si>
  <si>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</si>
  <si>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</si>
  <si>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</si>
  <si>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</si>
  <si>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</si>
  <si>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</si>
  <si>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</si>
  <si>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</si>
  <si>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</si>
  <si>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</si>
  <si>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</si>
  <si>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</si>
  <si>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</si>
  <si>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</si>
  <si>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</si>
  <si>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</si>
  <si>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</si>
  <si>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</si>
  <si>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</si>
  <si>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</si>
  <si>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</si>
  <si>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</si>
  <si>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</si>
  <si>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</si>
  <si>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</si>
  <si>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</si>
  <si>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</si>
  <si>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</si>
  <si>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</si>
  <si>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</si>
  <si>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</si>
  <si>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</si>
  <si>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</si>
  <si>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</si>
  <si>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</si>
  <si>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</si>
  <si>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</si>
  <si>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</si>
  <si>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</si>
  <si>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</si>
  <si>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</si>
  <si>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</si>
  <si>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</si>
  <si>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</si>
  <si>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</si>
  <si>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</si>
  <si>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</si>
  <si>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</si>
  <si>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</si>
  <si>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</si>
  <si>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</si>
  <si>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</si>
  <si>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</si>
  <si>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</si>
  <si>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</si>
  <si>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</si>
  <si>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</si>
  <si>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</si>
  <si>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</si>
  <si>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</si>
  <si>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</si>
  <si>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</si>
  <si>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</si>
  <si>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</si>
  <si>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</si>
  <si>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</si>
  <si>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</si>
  <si>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</si>
  <si>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</si>
  <si>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</si>
  <si>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</si>
  <si>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</si>
  <si>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</si>
  <si>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</si>
  <si>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</si>
  <si>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</si>
  <si>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</si>
  <si>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</si>
  <si>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</si>
  <si>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</si>
  <si>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</si>
  <si>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</si>
  <si>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</si>
  <si>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</si>
  <si>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</si>
  <si>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</si>
  <si>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</si>
  <si>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</si>
  <si>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</si>
  <si>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</si>
  <si>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</si>
  <si>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</si>
  <si>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</si>
  <si>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</si>
  <si>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</si>
  <si>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</si>
  <si>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</si>
  <si>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</si>
  <si>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</si>
  <si>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</si>
  <si>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</si>
  <si>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</si>
  <si>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</si>
  <si>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</si>
  <si>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</si>
  <si>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</si>
  <si>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</si>
  <si>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</si>
  <si>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</si>
  <si>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</si>
  <si>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</si>
  <si>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</si>
  <si>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</si>
  <si>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</si>
  <si>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</si>
  <si>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</si>
  <si>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</si>
  <si>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</si>
  <si>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</si>
  <si>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</si>
  <si>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</si>
  <si>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</si>
  <si>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</si>
  <si>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</si>
  <si>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</si>
  <si>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</si>
  <si>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</si>
  <si>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</si>
  <si>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</si>
  <si>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</si>
  <si>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</si>
  <si>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</si>
  <si>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</si>
  <si>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</si>
  <si>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</si>
  <si>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</si>
  <si>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</si>
  <si>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</si>
  <si>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</si>
  <si>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</si>
  <si>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</si>
  <si>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</si>
  <si>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</si>
  <si>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</si>
  <si>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</si>
  <si>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</si>
  <si>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</si>
  <si>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</si>
  <si>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</si>
  <si>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</si>
  <si>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</si>
  <si>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</si>
  <si>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</si>
  <si>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</si>
  <si>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</si>
  <si>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</si>
  <si>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</si>
  <si>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</si>
  <si>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</si>
  <si>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</si>
  <si>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</si>
  <si>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</si>
  <si>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</si>
  <si>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</si>
  <si>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</si>
  <si>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</si>
  <si>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</si>
  <si>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</si>
  <si>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</si>
  <si>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</si>
  <si>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</si>
  <si>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</si>
  <si>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</si>
  <si>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</si>
  <si>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</si>
  <si>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</si>
  <si>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</si>
  <si>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</si>
  <si>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</si>
  <si>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</si>
  <si>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</si>
  <si>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</si>
  <si>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</si>
  <si>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</si>
  <si>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</si>
  <si>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</si>
  <si>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</si>
  <si>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</si>
  <si>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</si>
  <si>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</si>
  <si>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</si>
  <si>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</si>
  <si>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</si>
  <si>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</si>
  <si>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</si>
  <si>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</si>
  <si>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</si>
  <si>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</si>
  <si>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</si>
  <si>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</si>
  <si>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</si>
  <si>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</si>
  <si>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</si>
  <si>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</si>
  <si>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</si>
  <si>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</si>
  <si>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</si>
  <si>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</si>
  <si>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</si>
  <si>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</si>
  <si>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</si>
  <si>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</si>
  <si>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</si>
  <si>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</si>
  <si>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</si>
  <si>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</si>
  <si>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</si>
  <si>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</si>
  <si>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</si>
  <si>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</si>
  <si>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</si>
  <si>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</si>
  <si>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</si>
  <si>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</si>
  <si>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</si>
  <si>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</si>
  <si>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</si>
  <si>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</si>
  <si>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</si>
  <si>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</si>
  <si>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</si>
  <si>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</si>
  <si>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</si>
  <si>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</si>
  <si>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</si>
  <si>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</si>
  <si>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</si>
  <si>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</si>
  <si>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</si>
  <si>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</si>
  <si>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</si>
  <si>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</si>
  <si>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</si>
  <si>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</si>
  <si>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</si>
  <si>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</si>
  <si>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</si>
  <si>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</si>
  <si>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</si>
  <si>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</si>
  <si>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</si>
  <si>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</si>
  <si>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</si>
  <si>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</si>
  <si>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</si>
  <si>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</si>
  <si>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</si>
  <si>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</si>
  <si>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</si>
  <si>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</si>
  <si>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</si>
  <si>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</si>
  <si>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</si>
  <si>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</si>
  <si>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</si>
  <si>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</si>
  <si>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</si>
  <si>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</si>
  <si>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</si>
  <si>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</si>
  <si>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</si>
  <si>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</si>
  <si>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</si>
  <si>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</si>
  <si>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</si>
  <si>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</si>
  <si>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</si>
  <si>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</si>
  <si>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</si>
  <si>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</si>
  <si>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</si>
  <si>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</si>
  <si>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</si>
  <si>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</si>
  <si>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</si>
  <si>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</si>
  <si>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</si>
  <si>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</si>
  <si>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</si>
  <si>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</si>
  <si>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</si>
  <si>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</si>
  <si>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</si>
  <si>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</si>
  <si>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</si>
  <si>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</si>
  <si>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</si>
  <si>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</si>
  <si>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</si>
  <si>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</si>
  <si>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</si>
  <si>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</si>
  <si>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</si>
  <si>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</si>
  <si>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</si>
  <si>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</si>
  <si>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</si>
  <si>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</si>
  <si>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</si>
  <si>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</si>
  <si>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</si>
  <si>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</si>
  <si>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</si>
  <si>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</si>
  <si>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</si>
  <si>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</si>
  <si>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</si>
  <si>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</si>
  <si>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</si>
  <si>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</si>
  <si>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</si>
  <si>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</si>
  <si>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</si>
  <si>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</si>
  <si>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</si>
  <si>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</si>
  <si>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</si>
  <si>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</si>
  <si>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</si>
  <si>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</si>
  <si>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</si>
  <si>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</si>
  <si>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</si>
  <si>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</si>
  <si>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</si>
  <si>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</si>
  <si>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</si>
  <si>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</si>
  <si>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</si>
  <si>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</si>
  <si>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</si>
  <si>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</si>
  <si>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</si>
  <si>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</si>
  <si>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</si>
  <si>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</si>
  <si>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</si>
  <si>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</si>
  <si>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</si>
  <si>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</si>
  <si>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</si>
  <si>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</si>
  <si>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</si>
  <si>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</si>
  <si>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</si>
  <si>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</si>
  <si>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</si>
  <si>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</si>
  <si>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</si>
  <si>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</si>
  <si>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</si>
  <si>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</si>
  <si>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</si>
  <si>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</si>
  <si>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</si>
  <si>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</si>
  <si>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</si>
  <si>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</si>
  <si>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</si>
  <si>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</si>
  <si>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</si>
  <si>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</si>
  <si>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</si>
  <si>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</si>
  <si>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</si>
  <si>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</si>
  <si>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</si>
  <si>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</si>
  <si>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</si>
  <si>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</si>
  <si>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</si>
  <si>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</si>
  <si>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</si>
  <si>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</si>
  <si>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</si>
  <si>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</si>
  <si>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</si>
  <si>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</si>
  <si>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</si>
  <si>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</si>
  <si>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</si>
  <si>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</si>
  <si>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</si>
  <si>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</si>
  <si>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</si>
  <si>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</si>
  <si>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</si>
  <si>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</si>
  <si>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</si>
  <si>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</si>
  <si>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</si>
  <si>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</si>
  <si>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</si>
  <si>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</si>
  <si>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</si>
  <si>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</si>
  <si>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</si>
  <si>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</si>
  <si>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</si>
  <si>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</si>
  <si>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</si>
  <si>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</si>
  <si>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</si>
  <si>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</si>
  <si>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</si>
  <si>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</si>
  <si>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</si>
  <si>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</si>
  <si>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</si>
  <si>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</si>
  <si>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</si>
  <si>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</si>
  <si>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</si>
  <si>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</si>
  <si>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</si>
  <si>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</si>
  <si>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</si>
  <si>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</si>
  <si>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</si>
  <si>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</si>
  <si>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</si>
  <si>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</si>
  <si>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</si>
  <si>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</si>
  <si>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</si>
  <si>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</si>
  <si>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</si>
  <si>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</si>
  <si>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</si>
  <si>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</si>
  <si>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</si>
  <si>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</si>
  <si>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</si>
  <si>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</si>
  <si>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</si>
  <si>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</si>
  <si>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</si>
  <si>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</si>
  <si>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</si>
  <si>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</si>
  <si>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</si>
  <si>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</si>
  <si>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</si>
  <si>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</si>
  <si>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</si>
  <si>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</si>
  <si>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</si>
  <si>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</si>
  <si>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</si>
  <si>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</si>
  <si>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</si>
  <si>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</si>
  <si>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</si>
  <si>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</si>
  <si>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</si>
  <si>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</si>
  <si>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</si>
  <si>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</si>
  <si>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</si>
  <si>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</si>
  <si>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</si>
  <si>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</si>
  <si>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</si>
  <si>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</si>
  <si>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</si>
  <si>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</si>
  <si>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</si>
  <si>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</si>
  <si>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</si>
  <si>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</si>
  <si>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</si>
  <si>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</si>
  <si>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</si>
  <si>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</si>
  <si>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</si>
  <si>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</si>
  <si>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</si>
  <si>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</si>
  <si>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</si>
  <si>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</si>
  <si>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</si>
  <si>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</si>
  <si>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</si>
  <si>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</si>
  <si>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</si>
  <si>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</si>
  <si>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</si>
  <si>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</si>
  <si>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</si>
  <si>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</si>
  <si>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</si>
  <si>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</si>
  <si>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</si>
  <si>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</si>
  <si>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</si>
  <si>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</si>
  <si>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</si>
  <si>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</si>
  <si>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</si>
  <si>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</si>
  <si>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</si>
  <si>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</si>
  <si>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</si>
  <si>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</si>
  <si>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</si>
  <si>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</si>
  <si>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</si>
  <si>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</si>
  <si>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</si>
  <si>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</si>
  <si>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</si>
  <si>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</si>
  <si>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</si>
  <si>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</si>
  <si>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</si>
  <si>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</si>
  <si>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</si>
  <si>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</si>
  <si>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</si>
  <si>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</si>
  <si>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</si>
  <si>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</si>
  <si>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</si>
  <si>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</si>
  <si>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</si>
  <si>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</si>
  <si>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</si>
  <si>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</si>
  <si>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</si>
  <si>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</si>
  <si>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</si>
  <si>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</si>
  <si>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</si>
  <si>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</si>
  <si>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</si>
  <si>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</si>
  <si>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</si>
  <si>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</si>
  <si>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</si>
  <si>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</si>
  <si>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</si>
  <si>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</si>
  <si>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</si>
  <si>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</si>
  <si>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</si>
  <si>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</si>
  <si>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</si>
  <si>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</si>
  <si>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</si>
  <si>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</si>
  <si>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</si>
  <si>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</si>
  <si>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</si>
  <si>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</si>
  <si>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</si>
  <si>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</si>
  <si>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</si>
  <si>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</si>
  <si>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</si>
  <si>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</si>
  <si>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</si>
  <si>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</si>
  <si>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</si>
  <si>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</si>
  <si>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</si>
  <si>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</si>
  <si>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</si>
  <si>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</si>
  <si>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</si>
  <si>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</si>
  <si>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</si>
  <si>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</si>
  <si>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</si>
  <si>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</si>
  <si>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</si>
  <si>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</si>
  <si>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</si>
  <si>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</si>
  <si>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</si>
  <si>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</si>
  <si>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</si>
  <si>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</si>
  <si>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</si>
  <si>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</si>
  <si>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</si>
  <si>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</si>
  <si>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</si>
  <si>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</si>
  <si>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</si>
  <si>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</si>
  <si>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</si>
  <si>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</si>
  <si>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</si>
  <si>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</si>
  <si>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</si>
  <si>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</si>
  <si>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</si>
  <si>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</si>
  <si>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</si>
  <si>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</si>
  <si>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</si>
  <si>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</si>
  <si>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</si>
  <si>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</si>
  <si>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</si>
  <si>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</si>
  <si>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</si>
  <si>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</si>
  <si>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</si>
  <si>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</si>
  <si>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</si>
  <si>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</si>
  <si>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</si>
  <si>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</si>
  <si>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</si>
  <si>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</si>
  <si>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</si>
  <si>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</si>
  <si>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</si>
  <si>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</si>
  <si>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</si>
  <si>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</si>
  <si>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</si>
  <si>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</si>
  <si>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</si>
  <si>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</si>
  <si>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</si>
  <si>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</si>
  <si>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</si>
  <si>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</si>
  <si>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</si>
  <si>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</si>
  <si>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</si>
  <si>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</si>
  <si>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</si>
  <si>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</si>
  <si>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</si>
  <si>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</si>
  <si>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</si>
  <si>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</si>
  <si>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</si>
  <si>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</si>
  <si>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</si>
  <si>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</si>
  <si>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</si>
  <si>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</si>
  <si>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</si>
  <si>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</si>
  <si>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</si>
  <si>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</si>
  <si>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</si>
  <si>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</si>
  <si>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</si>
  <si>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</si>
  <si>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</si>
  <si>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</si>
  <si>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</si>
  <si>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</si>
  <si>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</si>
  <si>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</si>
  <si>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</si>
  <si>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</si>
  <si>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</si>
  <si>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</si>
  <si>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</si>
  <si>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</si>
  <si>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</si>
  <si>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</si>
  <si>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</si>
  <si>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</si>
  <si>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</si>
  <si>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</si>
  <si>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</si>
  <si>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</si>
  <si>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</si>
  <si>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</si>
  <si>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</si>
  <si>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</si>
  <si>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</si>
  <si>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</si>
  <si>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</si>
  <si>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</si>
  <si>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</si>
  <si>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</si>
  <si>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</si>
  <si>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</si>
  <si>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</si>
  <si>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</si>
  <si>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</si>
  <si>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</si>
  <si>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</si>
  <si>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</si>
  <si>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</si>
  <si>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</si>
  <si>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</si>
  <si>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</si>
  <si>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</si>
  <si>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</si>
  <si>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</si>
  <si>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</si>
  <si>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</si>
  <si>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</si>
  <si>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</si>
  <si>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</si>
  <si>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</si>
  <si>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</si>
  <si>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</si>
  <si>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</si>
  <si>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</si>
  <si>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</si>
  <si>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</si>
  <si>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</si>
  <si>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</si>
  <si>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</si>
  <si>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</si>
  <si>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</si>
  <si>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</si>
  <si>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</si>
  <si>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</si>
  <si>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</si>
  <si>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</si>
  <si>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</si>
  <si>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</si>
  <si>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</si>
  <si>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</si>
  <si>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</si>
  <si>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</si>
  <si>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</si>
  <si>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</si>
  <si>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</si>
  <si>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</si>
  <si>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</si>
  <si>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</si>
  <si>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</si>
  <si>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</si>
  <si>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</si>
  <si>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</si>
  <si>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</si>
  <si>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</si>
  <si>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</si>
  <si>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</si>
  <si>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</si>
  <si>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</si>
  <si>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</si>
  <si>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</si>
  <si>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</si>
  <si>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</si>
  <si>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</si>
  <si>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</si>
  <si>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</si>
  <si>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</si>
  <si>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</si>
  <si>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</si>
  <si>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</si>
  <si>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</si>
  <si>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</si>
  <si>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</si>
  <si>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</si>
  <si>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</si>
  <si>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</si>
  <si>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</si>
  <si>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</si>
  <si>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</si>
  <si>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</si>
  <si>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</si>
  <si>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</si>
  <si>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</si>
  <si>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</si>
  <si>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</si>
  <si>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</si>
  <si>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</si>
  <si>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</si>
  <si>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</si>
  <si>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</si>
  <si>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</si>
  <si>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</si>
  <si>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</si>
  <si>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</si>
  <si>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</si>
  <si>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</si>
  <si>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</si>
  <si>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</si>
  <si>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</si>
  <si>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</si>
  <si>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</si>
  <si>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</si>
  <si>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</si>
  <si>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</si>
  <si>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</si>
  <si>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</si>
  <si>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</si>
  <si>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</si>
  <si>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</si>
  <si>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</si>
  <si>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</si>
  <si>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</si>
  <si>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</si>
  <si>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</si>
  <si>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</si>
  <si>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</si>
  <si>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</si>
  <si>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</si>
  <si>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</si>
  <si>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</si>
  <si>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</si>
  <si>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</si>
  <si>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</si>
  <si>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</si>
  <si>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</si>
  <si>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</si>
  <si>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</si>
  <si>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</si>
  <si>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</si>
  <si>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</si>
  <si>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</si>
  <si>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</si>
  <si>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</si>
  <si>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</si>
  <si>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</si>
  <si>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</si>
  <si>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</si>
  <si>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</si>
  <si>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</si>
  <si>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</si>
  <si>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</si>
  <si>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</si>
  <si>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</si>
  <si>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</si>
  <si>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</si>
  <si>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</si>
  <si>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</si>
  <si>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</si>
  <si>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</si>
  <si>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</si>
  <si>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</si>
  <si>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</si>
  <si>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</si>
  <si>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</si>
  <si>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</si>
  <si>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</si>
  <si>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</si>
  <si>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</si>
  <si>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</si>
  <si>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</si>
  <si>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</si>
  <si>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</si>
  <si>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</si>
  <si>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</si>
  <si>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</si>
  <si>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</si>
  <si>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</si>
  <si>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</si>
  <si>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</si>
  <si>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</si>
  <si>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</si>
  <si>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</si>
  <si>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</si>
  <si>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</si>
  <si>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</si>
  <si>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</si>
  <si>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</si>
  <si>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</si>
  <si>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</si>
  <si>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</si>
  <si>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</si>
  <si>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</si>
  <si>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</si>
  <si>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</si>
  <si>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</si>
  <si>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</si>
  <si>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</si>
  <si>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</si>
  <si>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</si>
  <si>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</si>
  <si>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</si>
  <si>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</si>
  <si>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</si>
  <si>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</si>
  <si>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</si>
  <si>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</si>
  <si>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</si>
  <si>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</si>
  <si>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</si>
  <si>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</si>
  <si>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</si>
  <si>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</si>
  <si>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</si>
  <si>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</si>
  <si>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</si>
  <si>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</si>
  <si>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</si>
  <si>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</si>
  <si>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</si>
  <si>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</si>
  <si>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</si>
  <si>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</si>
  <si>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</si>
  <si>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</si>
  <si>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</si>
  <si>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</si>
  <si>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</si>
  <si>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</si>
  <si>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</si>
  <si>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</si>
  <si>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</si>
  <si>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</si>
  <si>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</si>
  <si>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</si>
  <si>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</si>
  <si>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</si>
  <si>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</si>
  <si>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</si>
  <si>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</si>
  <si>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</si>
  <si>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</si>
  <si>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</si>
  <si>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</si>
  <si>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</si>
  <si>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</si>
  <si>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</si>
  <si>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</si>
  <si>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</si>
  <si>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</si>
  <si>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</si>
  <si>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</si>
  <si>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</si>
  <si>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</si>
  <si>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</si>
  <si>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</si>
  <si>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</si>
  <si>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</si>
  <si>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</si>
  <si>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</si>
  <si>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</si>
  <si>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</si>
  <si>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</si>
  <si>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</si>
  <si>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</si>
  <si>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</si>
  <si>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</si>
  <si>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</si>
  <si>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</si>
  <si>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</si>
  <si>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</si>
  <si>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</si>
  <si>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</si>
  <si>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</si>
  <si>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</si>
  <si>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</si>
  <si>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</si>
  <si>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</si>
  <si>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</si>
  <si>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</si>
  <si>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</si>
  <si>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</si>
  <si>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</si>
  <si>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</si>
  <si>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</si>
  <si>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</si>
  <si>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</si>
  <si>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</si>
  <si>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</si>
  <si>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</si>
  <si>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</si>
  <si>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</si>
  <si>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</si>
  <si>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</si>
  <si>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</si>
  <si>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</si>
  <si>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</si>
  <si>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</si>
  <si>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</si>
  <si>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</si>
  <si>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</si>
  <si>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</si>
  <si>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</si>
  <si>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</si>
  <si>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</si>
  <si>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</si>
  <si>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</si>
  <si>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</si>
  <si>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</si>
  <si>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</si>
  <si>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</si>
  <si>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</si>
  <si>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</si>
  <si>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</si>
  <si>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</si>
  <si>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</si>
  <si>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</si>
  <si>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</si>
  <si>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</si>
  <si>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</si>
  <si>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</si>
  <si>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</si>
  <si>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</si>
  <si>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</si>
  <si>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</si>
  <si>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</si>
  <si>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</si>
  <si>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</si>
  <si>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</si>
  <si>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</si>
  <si>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</si>
  <si>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</si>
  <si>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</si>
  <si>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</si>
  <si>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</si>
  <si>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</si>
  <si>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</si>
  <si>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</si>
  <si>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</si>
  <si>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</si>
  <si>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</si>
  <si>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</si>
  <si>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</si>
  <si>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</si>
  <si>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</si>
  <si>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</si>
  <si>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</si>
  <si>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</si>
  <si>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</si>
  <si>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</si>
  <si>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</si>
  <si>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</si>
  <si>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</si>
  <si>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</si>
  <si>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</si>
  <si>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</si>
  <si>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</si>
  <si>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</si>
  <si>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</si>
  <si>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</si>
  <si>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</si>
  <si>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</si>
  <si>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</si>
  <si>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</si>
  <si>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</si>
  <si>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</si>
  <si>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</si>
  <si>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</si>
  <si>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</si>
  <si>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</si>
  <si>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</si>
  <si>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</si>
  <si>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</si>
  <si>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</si>
  <si>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</si>
  <si>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</si>
  <si>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</si>
  <si>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</si>
  <si>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</si>
  <si>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</si>
  <si>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</si>
  <si>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</si>
  <si>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</si>
  <si>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</si>
  <si>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</si>
  <si>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</si>
  <si>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</si>
  <si>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</si>
  <si>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</si>
  <si>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</si>
  <si>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</si>
  <si>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</si>
  <si>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</si>
  <si>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</si>
  <si>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</si>
  <si>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</si>
  <si>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</si>
  <si>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</si>
  <si>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</si>
  <si>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</si>
  <si>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</si>
  <si>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</si>
  <si>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</si>
  <si>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</si>
  <si>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</si>
  <si>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</si>
  <si>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</si>
  <si>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</si>
  <si>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</si>
  <si>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</si>
  <si>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</si>
  <si>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</si>
  <si>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</si>
  <si>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</si>
  <si>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</si>
  <si>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</si>
  <si>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</si>
  <si>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</si>
  <si>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</si>
  <si>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</si>
  <si>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</si>
  <si>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</si>
  <si>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</si>
  <si>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</si>
  <si>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</si>
  <si>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</si>
  <si>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</si>
  <si>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</si>
  <si>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</si>
  <si>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</si>
  <si>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</si>
  <si>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</si>
  <si>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</si>
  <si>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</si>
  <si>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</si>
  <si>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</si>
  <si>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</si>
  <si>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</si>
  <si>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</si>
  <si>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</si>
  <si>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</si>
  <si>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</si>
  <si>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</si>
  <si>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</si>
  <si>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</si>
  <si>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</si>
  <si>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</si>
  <si>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</si>
  <si>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</si>
  <si>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</si>
  <si>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</si>
  <si>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</si>
  <si>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</si>
  <si>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</si>
  <si>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</si>
  <si>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</si>
  <si>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</si>
  <si>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</si>
  <si>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</si>
  <si>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</si>
  <si>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</si>
  <si>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</si>
  <si>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</si>
  <si>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</si>
  <si>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</si>
  <si>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</si>
  <si>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</si>
  <si>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</si>
  <si>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</si>
  <si>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</si>
  <si>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</si>
  <si>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</si>
  <si>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</si>
  <si>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</si>
  <si>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</si>
  <si>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</si>
  <si>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</si>
  <si>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</si>
  <si>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</si>
  <si>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</si>
  <si>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</si>
  <si>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</si>
  <si>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</si>
  <si>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</si>
  <si>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</si>
  <si>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</si>
  <si>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</si>
  <si>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</si>
  <si>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</si>
  <si>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</si>
  <si>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</si>
  <si>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</si>
  <si>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</si>
  <si>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</si>
  <si>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</si>
  <si>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</si>
  <si>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</si>
  <si>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</si>
  <si>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</si>
  <si>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</si>
  <si>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</si>
  <si>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</si>
  <si>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</si>
  <si>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</si>
  <si>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</si>
  <si>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</si>
  <si>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</si>
  <si>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</si>
  <si>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</si>
  <si>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</si>
  <si>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</si>
  <si>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</si>
  <si>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</si>
  <si>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</si>
  <si>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</si>
  <si>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</si>
  <si>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</si>
  <si>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</si>
  <si>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</si>
  <si>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</si>
  <si>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</si>
  <si>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</si>
  <si>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</si>
  <si>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</si>
  <si>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</si>
  <si>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</si>
  <si>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</si>
  <si>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</si>
  <si>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</si>
  <si>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</si>
  <si>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</si>
  <si>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</si>
  <si>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</si>
  <si>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</si>
  <si>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</si>
  <si>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</si>
  <si>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</si>
  <si>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</si>
  <si>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</si>
  <si>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</si>
  <si>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</si>
  <si>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</si>
  <si>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</si>
  <si>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</si>
  <si>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</si>
  <si>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</si>
  <si>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</si>
  <si>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</si>
  <si>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</si>
  <si>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</si>
  <si>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</si>
  <si>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</si>
  <si>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</si>
  <si>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</si>
  <si>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</si>
  <si>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</si>
  <si>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</si>
  <si>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</si>
  <si>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</si>
  <si>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</si>
  <si>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</si>
  <si>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</si>
  <si>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</si>
  <si>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</si>
  <si>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</si>
  <si>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</si>
  <si>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</si>
  <si>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</si>
  <si>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</si>
  <si>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</si>
  <si>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</si>
  <si>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</si>
  <si>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</si>
  <si>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</si>
  <si>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</si>
  <si>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</si>
  <si>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</si>
  <si>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</si>
  <si>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</si>
  <si>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</si>
  <si>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</si>
  <si>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</si>
  <si>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</si>
  <si>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</si>
  <si>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</si>
  <si>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</si>
  <si>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</si>
  <si>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</si>
  <si>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</si>
  <si>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</si>
  <si>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</si>
  <si>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</si>
  <si>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</si>
  <si>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</si>
  <si>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</si>
  <si>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</si>
  <si>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</si>
  <si>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</si>
  <si>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</si>
  <si>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</si>
  <si>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</si>
  <si>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</si>
  <si>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</si>
  <si>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</si>
  <si>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</si>
  <si>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</si>
  <si>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</si>
  <si>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</si>
  <si>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</si>
  <si>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</si>
  <si>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</si>
  <si>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</si>
  <si>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</si>
  <si>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</si>
  <si>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</si>
  <si>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</si>
  <si>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</si>
  <si>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</si>
  <si>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</si>
  <si>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</si>
  <si>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</si>
  <si>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</si>
  <si>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</si>
  <si>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</si>
  <si>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</si>
  <si>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</si>
  <si>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</si>
  <si>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</si>
  <si>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</si>
  <si>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</si>
  <si>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</si>
  <si>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</si>
  <si>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</si>
  <si>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</si>
  <si>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</si>
  <si>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</si>
  <si>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</si>
  <si>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</si>
  <si>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</si>
  <si>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</si>
  <si>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</si>
  <si>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</si>
  <si>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</si>
  <si>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</si>
  <si>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</si>
  <si>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</si>
  <si>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</si>
  <si>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</si>
  <si>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</si>
  <si>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</si>
  <si>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</si>
  <si>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</si>
  <si>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</si>
  <si>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</si>
  <si>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</si>
  <si>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</si>
  <si>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</si>
  <si>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</si>
  <si>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</si>
  <si>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</si>
  <si>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</si>
  <si>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</si>
  <si>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</si>
  <si>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</si>
  <si>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</si>
  <si>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</si>
  <si>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</si>
  <si>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</si>
  <si>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</si>
  <si>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</si>
  <si>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</si>
  <si>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</si>
  <si>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</si>
  <si>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</si>
  <si>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</si>
  <si>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</si>
  <si>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</si>
  <si>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</si>
  <si>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</si>
  <si>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</si>
  <si>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</si>
  <si>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</si>
  <si>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</si>
  <si>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</si>
  <si>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</si>
  <si>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</si>
  <si>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</si>
  <si>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</si>
  <si>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</si>
  <si>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</si>
  <si>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</si>
  <si>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</si>
  <si>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</si>
  <si>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</si>
  <si>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</si>
  <si>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</si>
  <si>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</si>
  <si>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</si>
  <si>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</si>
  <si>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</si>
  <si>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</si>
  <si>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</si>
  <si>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</si>
  <si>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</si>
  <si>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</si>
  <si>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</si>
  <si>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</si>
  <si>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</si>
  <si>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</si>
  <si>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</si>
  <si>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</si>
  <si>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</si>
  <si>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</si>
  <si>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</si>
  <si>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</si>
  <si>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</si>
  <si>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</si>
  <si>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</si>
  <si>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</si>
  <si>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</si>
  <si>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</si>
  <si>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</si>
  <si>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</si>
  <si>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</si>
  <si>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</si>
  <si>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</si>
  <si>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</si>
  <si>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</si>
  <si>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</si>
  <si>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</si>
  <si>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</si>
  <si>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</si>
  <si>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</si>
  <si>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</si>
  <si>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</si>
  <si>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</si>
  <si>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</si>
  <si>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</si>
  <si>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</si>
  <si>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</si>
  <si>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</si>
  <si>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</si>
  <si>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</si>
  <si>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</si>
  <si>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</si>
  <si>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</si>
  <si>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</si>
  <si>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</si>
  <si>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</si>
  <si>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</si>
  <si>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</si>
  <si>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</si>
  <si>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</si>
  <si>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</si>
  <si>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</si>
  <si>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</si>
  <si>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</si>
  <si>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</si>
  <si>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</si>
  <si>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</si>
  <si>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</si>
  <si>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</si>
  <si>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</si>
  <si>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</si>
  <si>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</si>
  <si>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</si>
  <si>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</si>
  <si>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</si>
  <si>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</si>
  <si>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</si>
  <si>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</si>
  <si>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</si>
  <si>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</si>
  <si>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</si>
  <si>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</si>
  <si>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</si>
  <si>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</si>
  <si>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</si>
  <si>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</si>
  <si>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</si>
  <si>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</si>
  <si>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</si>
  <si>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</si>
  <si>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</si>
  <si>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</si>
  <si>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</si>
  <si>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</si>
  <si>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</si>
  <si>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</si>
  <si>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</si>
  <si>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</si>
  <si>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</si>
  <si>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</si>
  <si>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</si>
  <si>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</si>
  <si>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</si>
  <si>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</si>
  <si>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</si>
  <si>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</si>
  <si>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</si>
  <si>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</si>
  <si>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</si>
  <si>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</si>
  <si>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</si>
  <si>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</si>
  <si>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</si>
  <si>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</si>
  <si>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</si>
  <si>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</si>
  <si>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</si>
  <si>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</si>
  <si>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</si>
  <si>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</si>
  <si>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</si>
  <si>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</si>
  <si>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</si>
  <si>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</si>
  <si>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</si>
  <si>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</si>
  <si>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</si>
  <si>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</si>
  <si>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</si>
  <si>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</si>
  <si>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</si>
  <si>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</si>
  <si>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</si>
  <si>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</si>
  <si>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</si>
  <si>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</si>
  <si>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</si>
  <si>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</si>
  <si>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</si>
  <si>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</si>
  <si>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</si>
  <si>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</si>
  <si>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</si>
  <si>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</si>
  <si>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</si>
  <si>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</si>
  <si>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</si>
  <si>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</si>
  <si>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</si>
  <si>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</si>
  <si>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</si>
  <si>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</si>
  <si>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</si>
  <si>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</si>
  <si>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</si>
  <si>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</si>
  <si>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</si>
  <si>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</si>
  <si>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</si>
  <si>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</si>
  <si>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</si>
  <si>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</si>
  <si>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</si>
  <si>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</si>
  <si>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</si>
  <si>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</si>
  <si>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</si>
  <si>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</si>
  <si>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</si>
  <si>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</si>
  <si>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</si>
  <si>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</si>
  <si>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</si>
  <si>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</si>
  <si>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</si>
  <si>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</si>
  <si>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</si>
  <si>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</si>
  <si>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</si>
  <si>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</si>
  <si>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</si>
  <si>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</si>
  <si>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</si>
  <si>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</si>
  <si>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</si>
  <si>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</si>
  <si>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</si>
  <si>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</si>
  <si>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</si>
  <si>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</si>
  <si>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</si>
  <si>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</si>
  <si>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</si>
  <si>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</si>
  <si>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</si>
  <si>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</si>
  <si>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</si>
  <si>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</si>
  <si>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</si>
  <si>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</si>
  <si>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</si>
  <si>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</si>
  <si>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</si>
  <si>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</si>
  <si>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</si>
  <si>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</si>
  <si>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</si>
  <si>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</si>
  <si>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</si>
  <si>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</si>
  <si>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</si>
  <si>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</si>
  <si>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</si>
  <si>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</si>
  <si>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</si>
  <si>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</si>
  <si>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</si>
  <si>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</si>
  <si>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</si>
  <si>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</si>
  <si>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</si>
  <si>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</si>
  <si>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</si>
  <si>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</si>
  <si>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</si>
  <si>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</si>
  <si>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</si>
  <si>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</si>
  <si>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</si>
  <si>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</si>
  <si>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</si>
  <si>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</si>
  <si>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</si>
  <si>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</si>
  <si>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</si>
  <si>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</si>
  <si>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</si>
  <si>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</si>
  <si>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</si>
  <si>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</si>
  <si>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</si>
  <si>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</si>
  <si>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</si>
  <si>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</si>
  <si>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</si>
  <si>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</si>
  <si>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</si>
  <si>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</si>
  <si>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</si>
  <si>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</si>
  <si>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</si>
  <si>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</si>
  <si>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</si>
  <si>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</si>
  <si>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</si>
  <si>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</si>
  <si>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</si>
  <si>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</si>
  <si>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</si>
  <si>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</si>
  <si>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</si>
  <si>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</si>
  <si>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</si>
  <si>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</si>
  <si>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</si>
  <si>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</si>
  <si>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</si>
  <si>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</si>
  <si>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</si>
  <si>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</si>
  <si>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</si>
  <si>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</si>
  <si>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</si>
  <si>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</si>
  <si>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</si>
  <si>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</si>
  <si>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</si>
  <si>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</si>
  <si>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</si>
  <si>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</si>
  <si>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</si>
  <si>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</si>
  <si>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</si>
  <si>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</si>
  <si>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</si>
  <si>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</si>
  <si>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</si>
  <si>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</si>
  <si>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</si>
  <si>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</si>
  <si>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</si>
  <si>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</si>
  <si>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</si>
  <si>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</si>
  <si>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</si>
  <si>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</si>
  <si>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</si>
  <si>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</si>
  <si>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</si>
  <si>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</si>
  <si>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</si>
  <si>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</si>
  <si>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</si>
  <si>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</si>
  <si>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</si>
  <si>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</si>
  <si>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</si>
  <si>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</si>
  <si>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</si>
  <si>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</si>
  <si>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</si>
  <si>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</si>
  <si>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</si>
  <si>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</si>
  <si>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</si>
  <si>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</si>
  <si>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</si>
  <si>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</si>
  <si>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</si>
  <si>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</si>
  <si>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</si>
  <si>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</si>
  <si>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</si>
  <si>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</si>
  <si>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</si>
  <si>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</si>
  <si>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</si>
  <si>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</si>
  <si>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</si>
  <si>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</si>
  <si>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</si>
  <si>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</si>
  <si>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</si>
  <si>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</si>
  <si>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</si>
  <si>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</si>
  <si>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</si>
  <si>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</si>
  <si>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</si>
  <si>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</si>
  <si>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</si>
  <si>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</si>
  <si>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</si>
  <si>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</si>
  <si>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</si>
  <si>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</si>
  <si>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</si>
  <si>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</si>
  <si>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</si>
  <si>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</si>
  <si>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</si>
  <si>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</si>
  <si>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</si>
  <si>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</si>
  <si>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</si>
  <si>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</si>
  <si>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</si>
  <si>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</si>
  <si>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</si>
  <si>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</si>
  <si>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</si>
  <si>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</si>
  <si>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</si>
  <si>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</si>
  <si>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</si>
  <si>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</si>
  <si>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</si>
  <si>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</si>
  <si>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</si>
  <si>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</si>
  <si>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</si>
  <si>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</si>
  <si>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</si>
  <si>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</si>
  <si>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</si>
  <si>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</si>
  <si>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</si>
  <si>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</si>
  <si>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</si>
  <si>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</si>
  <si>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</si>
  <si>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</si>
  <si>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</si>
  <si>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</si>
  <si>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</si>
  <si>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</si>
  <si>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</si>
  <si>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</si>
  <si>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</si>
  <si>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</si>
  <si>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</si>
  <si>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</si>
  <si>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</si>
  <si>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</si>
  <si>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</si>
  <si>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</si>
  <si>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</si>
  <si>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</si>
  <si>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</si>
  <si>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</si>
  <si>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</si>
  <si>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</si>
  <si>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</si>
  <si>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</si>
  <si>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</si>
  <si>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</si>
  <si>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</si>
  <si>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</si>
  <si>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</si>
  <si>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</si>
  <si>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</si>
  <si>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</si>
  <si>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</si>
  <si>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</si>
  <si>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</si>
  <si>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</si>
  <si>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</si>
  <si>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</si>
  <si>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</si>
  <si>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</si>
  <si>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</si>
  <si>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</si>
  <si>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</si>
  <si>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</si>
  <si>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</si>
  <si>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</si>
  <si>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</si>
  <si>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</si>
  <si>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</si>
  <si>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</si>
  <si>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</si>
  <si>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</si>
  <si>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</si>
  <si>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</si>
  <si>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</si>
  <si>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</si>
  <si>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</si>
  <si>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</si>
  <si>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</si>
  <si>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</si>
  <si>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</si>
  <si>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</si>
  <si>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</si>
  <si>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</si>
  <si>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</si>
  <si>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</si>
  <si>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</si>
  <si>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</si>
  <si>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</si>
  <si>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</si>
  <si>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</si>
  <si>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</si>
  <si>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</si>
  <si>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</si>
  <si>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</si>
  <si>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</si>
  <si>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</si>
  <si>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</si>
  <si>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</si>
  <si>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</si>
  <si>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</si>
  <si>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</si>
  <si>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</si>
  <si>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</si>
  <si>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</si>
  <si>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</si>
  <si>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</si>
  <si>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</si>
  <si>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</si>
  <si>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</si>
  <si>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</si>
  <si>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</si>
  <si>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</si>
  <si>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</si>
  <si>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</si>
  <si>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</si>
  <si>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</si>
  <si>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</si>
  <si>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</si>
  <si>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</si>
  <si>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</si>
  <si>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</si>
  <si>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</si>
  <si>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</si>
  <si>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</si>
  <si>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</si>
  <si>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</si>
  <si>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</si>
  <si>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</si>
  <si>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</si>
  <si>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</si>
  <si>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</si>
  <si>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</si>
  <si>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</si>
  <si>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</si>
  <si>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</si>
  <si>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</si>
  <si>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</si>
  <si>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</si>
  <si>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</si>
  <si>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</si>
  <si>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</si>
  <si>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</si>
  <si>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</si>
  <si>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</si>
  <si>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</si>
  <si>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</si>
  <si>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</si>
  <si>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</si>
  <si>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</si>
  <si>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</si>
  <si>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</si>
  <si>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</si>
  <si>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</si>
  <si>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</si>
  <si>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</si>
  <si>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</si>
  <si>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</si>
  <si>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</si>
  <si>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</si>
  <si>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</si>
  <si>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</si>
  <si>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</si>
  <si>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</si>
  <si>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</si>
  <si>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</si>
  <si>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</si>
  <si>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</si>
  <si>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</si>
  <si>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</si>
  <si>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</si>
  <si>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</si>
  <si>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</si>
  <si>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</si>
  <si>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</si>
  <si>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</si>
  <si>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</si>
  <si>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</si>
  <si>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</si>
  <si>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</si>
  <si>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</si>
  <si>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</si>
  <si>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</si>
  <si>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</si>
  <si>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</si>
  <si>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</si>
  <si>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</si>
  <si>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</si>
  <si>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</si>
  <si>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</si>
  <si>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</si>
  <si>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</si>
  <si>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</si>
  <si>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</si>
  <si>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</si>
  <si>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</si>
  <si>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</si>
  <si>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</si>
  <si>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</si>
  <si>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</si>
  <si>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</si>
  <si>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</si>
  <si>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</si>
  <si>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</si>
  <si>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</si>
  <si>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</si>
  <si>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</si>
  <si>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</si>
  <si>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</si>
  <si>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</si>
  <si>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</si>
  <si>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</si>
  <si>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</si>
  <si>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</si>
  <si>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</si>
  <si>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</si>
  <si>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</si>
  <si>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</si>
  <si>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</si>
  <si>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</si>
  <si>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</si>
  <si>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</si>
  <si>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</si>
  <si>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</si>
  <si>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</si>
  <si>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</si>
  <si>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</si>
  <si>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</si>
  <si>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</si>
  <si>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</si>
  <si>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</si>
  <si>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</si>
  <si>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</si>
  <si>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</si>
  <si>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</si>
  <si>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</si>
  <si>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</si>
  <si>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</si>
  <si>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</si>
  <si>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</si>
  <si>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</si>
  <si>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</si>
  <si>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</si>
  <si>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</si>
  <si>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</si>
  <si>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</si>
  <si>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</si>
  <si>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</si>
  <si>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</si>
  <si>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</si>
  <si>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</si>
  <si>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</si>
  <si>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</si>
  <si>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</si>
  <si>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</si>
  <si>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</si>
  <si>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</si>
  <si>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</si>
  <si>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</si>
  <si>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</si>
  <si>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</si>
  <si>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</si>
  <si>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</si>
  <si>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</si>
  <si>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</si>
  <si>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</si>
  <si>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</si>
  <si>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</si>
  <si>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</si>
  <si>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</si>
  <si>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</si>
  <si>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</si>
  <si>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</si>
  <si>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</si>
  <si>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</si>
  <si>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</si>
  <si>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</si>
  <si>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</si>
  <si>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</si>
  <si>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</si>
  <si>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</si>
  <si>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</si>
  <si>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</si>
  <si>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</si>
  <si>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</si>
  <si>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</si>
  <si>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</si>
  <si>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</si>
  <si>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</si>
  <si>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</si>
  <si>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</si>
  <si>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</si>
  <si>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</si>
  <si>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</si>
  <si>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</si>
  <si>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</si>
  <si>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</si>
  <si>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</si>
  <si>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</si>
  <si>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</si>
  <si>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</si>
  <si>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</si>
  <si>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</si>
  <si>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</si>
  <si>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</si>
  <si>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</si>
  <si>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</si>
  <si>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</si>
  <si>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</si>
  <si>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</si>
  <si>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</si>
  <si>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</si>
  <si>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</si>
  <si>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</si>
  <si>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</si>
  <si>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</si>
  <si>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</si>
  <si>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</si>
  <si>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</si>
  <si>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</si>
  <si>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</si>
  <si>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</si>
  <si>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</si>
  <si>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</si>
  <si>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</si>
  <si>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</si>
  <si>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</si>
  <si>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</si>
  <si>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</si>
  <si>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</si>
  <si>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</si>
  <si>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</si>
  <si>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</si>
  <si>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</si>
  <si>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</si>
  <si>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</si>
  <si>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</si>
  <si>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</si>
  <si>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</si>
  <si>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</si>
  <si>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</si>
  <si>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</si>
  <si>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</si>
  <si>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</si>
  <si>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</si>
  <si>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</si>
  <si>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</si>
  <si>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</si>
  <si>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</si>
  <si>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</si>
  <si>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</si>
  <si>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</si>
  <si>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</si>
  <si>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</si>
  <si>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</si>
  <si>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</si>
  <si>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</si>
  <si>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</si>
  <si>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</si>
  <si>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</si>
  <si>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</si>
  <si>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</si>
  <si>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</si>
  <si>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</si>
  <si>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</si>
  <si>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</si>
  <si>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</si>
  <si>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</si>
  <si>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</si>
  <si>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</si>
  <si>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</si>
  <si>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</si>
  <si>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</si>
  <si>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</si>
  <si>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</si>
  <si>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</si>
  <si>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</si>
  <si>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</si>
  <si>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</si>
  <si>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</si>
  <si>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</si>
  <si>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</si>
  <si>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</si>
  <si>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</si>
  <si>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</si>
  <si>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</si>
  <si>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</si>
  <si>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</si>
  <si>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</si>
  <si>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</si>
  <si>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</si>
  <si>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</si>
  <si>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</si>
  <si>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</si>
  <si>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</si>
  <si>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</si>
  <si>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</si>
  <si>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</si>
  <si>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</si>
  <si>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</si>
  <si>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</si>
  <si>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</si>
  <si>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</si>
  <si>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</si>
  <si>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</si>
  <si>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</si>
  <si>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</si>
  <si>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</si>
  <si>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</si>
  <si>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</si>
  <si>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</si>
  <si>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</si>
  <si>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</si>
  <si>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</si>
  <si>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</si>
  <si>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</si>
  <si>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</si>
  <si>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</si>
  <si>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</si>
  <si>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</si>
  <si>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</si>
  <si>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</si>
  <si>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</si>
  <si>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</si>
  <si>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</si>
  <si>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</si>
  <si>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</si>
  <si>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</si>
  <si>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</si>
  <si>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</si>
  <si>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</si>
  <si>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</si>
  <si>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</si>
  <si>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</si>
  <si>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</si>
  <si>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</si>
  <si>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</si>
  <si>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</si>
  <si>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</si>
  <si>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</si>
  <si>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</si>
  <si>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</si>
  <si>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</si>
  <si>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</si>
  <si>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</si>
  <si>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</si>
  <si>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</si>
  <si>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</si>
  <si>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</si>
  <si>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</si>
  <si>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</si>
  <si>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</si>
  <si>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</si>
  <si>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</si>
  <si>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</si>
  <si>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</si>
  <si>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</si>
  <si>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</si>
  <si>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</si>
  <si>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</si>
  <si>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</si>
  <si>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</si>
  <si>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</si>
  <si>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</si>
  <si>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</si>
  <si>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</si>
  <si>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</si>
  <si>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</si>
  <si>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</si>
  <si>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</si>
  <si>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</si>
  <si>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</si>
  <si>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</si>
  <si>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</si>
  <si>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</si>
  <si>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</si>
  <si>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</si>
  <si>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</si>
  <si>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</si>
  <si>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</si>
  <si>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</si>
  <si>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</si>
  <si>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</si>
  <si>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</si>
  <si>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</si>
  <si>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</si>
  <si>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</si>
  <si>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</si>
  <si>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</si>
  <si>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</si>
  <si>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</si>
  <si>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</si>
  <si>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</si>
  <si>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</si>
  <si>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</si>
  <si>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</si>
  <si>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</si>
  <si>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</si>
  <si>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</si>
  <si>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</si>
  <si>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</si>
  <si>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</si>
  <si>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</si>
  <si>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</si>
  <si>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</si>
  <si>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</si>
  <si>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</si>
  <si>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</si>
  <si>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</si>
  <si>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</si>
  <si>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</si>
  <si>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</si>
  <si>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</si>
  <si>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</si>
  <si>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</si>
  <si>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</si>
  <si>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</si>
  <si>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</si>
  <si>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</si>
  <si>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</si>
  <si>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</si>
  <si>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</si>
  <si>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</si>
  <si>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</si>
  <si>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</si>
  <si>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</si>
  <si>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</si>
  <si>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</si>
  <si>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</si>
  <si>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</si>
  <si>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</si>
  <si>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</si>
  <si>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</si>
  <si>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</si>
  <si>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</si>
  <si>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</si>
  <si>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</si>
  <si>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</si>
  <si>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</si>
  <si>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</si>
  <si>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</si>
  <si>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</si>
  <si>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</si>
  <si>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</si>
  <si>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</si>
  <si>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</si>
  <si>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</si>
  <si>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</si>
  <si>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</si>
  <si>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</si>
  <si>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</si>
  <si>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</si>
  <si>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</si>
  <si>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</si>
  <si>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</si>
  <si>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</si>
  <si>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</si>
  <si>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</si>
  <si>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</si>
  <si>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</si>
  <si>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</si>
  <si>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</si>
  <si>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</si>
  <si>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</si>
  <si>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</si>
  <si>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</si>
  <si>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</si>
  <si>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</si>
  <si>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</si>
  <si>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</si>
  <si>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</si>
  <si>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</si>
  <si>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</si>
  <si>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</si>
  <si>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</si>
  <si>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</si>
  <si>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</si>
  <si>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</si>
  <si>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</si>
  <si>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</si>
  <si>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</si>
  <si>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</si>
  <si>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</si>
  <si>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</si>
  <si>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</si>
  <si>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</si>
  <si>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</si>
  <si>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</si>
  <si>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</si>
  <si>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</si>
  <si>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</si>
  <si>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</si>
  <si>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</si>
  <si>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</si>
  <si>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</si>
  <si>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</si>
  <si>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</si>
  <si>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</si>
  <si>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</si>
  <si>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</si>
  <si>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</si>
  <si>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</si>
  <si>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</si>
  <si>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</si>
  <si>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</si>
  <si>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</si>
  <si>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</si>
  <si>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</si>
  <si>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</si>
  <si>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</si>
  <si>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</si>
  <si>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</si>
  <si>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</si>
  <si>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</si>
  <si>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</si>
  <si>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</si>
  <si>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</si>
  <si>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</si>
  <si>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</si>
  <si>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</si>
  <si>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</si>
  <si>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</si>
  <si>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</si>
  <si>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</si>
  <si>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</si>
  <si>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</si>
  <si>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</si>
  <si>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</si>
  <si>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</si>
  <si>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</si>
  <si>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</si>
  <si>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</si>
  <si>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</si>
  <si>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</si>
  <si>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</si>
  <si>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</si>
  <si>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</si>
  <si>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</si>
  <si>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</si>
  <si>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</si>
  <si>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</si>
  <si>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</si>
  <si>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</si>
  <si>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</si>
  <si>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</si>
  <si>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</si>
  <si>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</si>
  <si>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</si>
  <si>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</si>
  <si>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</si>
  <si>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</si>
  <si>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</si>
  <si>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</si>
  <si>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</si>
  <si>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</si>
  <si>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</si>
  <si>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</si>
  <si>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</si>
  <si>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</si>
  <si>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</si>
  <si>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</si>
  <si>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</si>
  <si>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</si>
  <si>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</si>
  <si>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</si>
  <si>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</si>
  <si>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</si>
  <si>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</si>
  <si>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</si>
  <si>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</si>
  <si>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</si>
  <si>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</si>
  <si>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</si>
  <si>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</si>
  <si>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</si>
  <si>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</si>
  <si>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</si>
  <si>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</si>
  <si>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</si>
  <si>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</si>
  <si>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</si>
  <si>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</si>
  <si>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</si>
  <si>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</si>
  <si>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</si>
  <si>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</si>
  <si>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</si>
  <si>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</si>
  <si>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</si>
  <si>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</si>
  <si>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</si>
  <si>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</si>
  <si>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</si>
  <si>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</si>
  <si>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</si>
  <si>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</si>
  <si>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</si>
  <si>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</si>
  <si>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</si>
  <si>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</si>
  <si>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</si>
  <si>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</si>
  <si>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</si>
  <si>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</si>
  <si>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</si>
  <si>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</si>
  <si>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</si>
  <si>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</si>
  <si>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</si>
  <si>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</si>
  <si>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</si>
  <si>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</si>
  <si>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</si>
  <si>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</si>
  <si>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</si>
  <si>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</si>
  <si>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</si>
  <si>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</si>
  <si>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</si>
  <si>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</si>
  <si>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</si>
  <si>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</si>
  <si>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</si>
  <si>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</si>
  <si>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</si>
  <si>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</si>
  <si>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</si>
  <si>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</si>
  <si>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</si>
  <si>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</si>
  <si>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</si>
  <si>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</si>
  <si>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</si>
  <si>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</si>
  <si>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</si>
  <si>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</si>
  <si>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</si>
  <si>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</si>
  <si>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</si>
  <si>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</si>
  <si>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</si>
  <si>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</si>
  <si>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</si>
  <si>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</si>
  <si>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</si>
  <si>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</si>
  <si>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</si>
  <si>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</si>
  <si>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</si>
  <si>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</si>
  <si>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</si>
  <si>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</si>
  <si>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</si>
  <si>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</si>
  <si>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</si>
  <si>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</si>
  <si>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</si>
  <si>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</si>
  <si>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</si>
  <si>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</si>
  <si>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</si>
  <si>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</si>
  <si>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</si>
  <si>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</si>
  <si>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</si>
  <si>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</si>
  <si>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</si>
  <si>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</si>
  <si>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</si>
  <si>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</si>
  <si>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</si>
  <si>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</si>
  <si>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</si>
  <si>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</si>
  <si>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</si>
  <si>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</si>
  <si>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</si>
  <si>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</si>
  <si>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</si>
  <si>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</si>
  <si>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</si>
  <si>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</si>
  <si>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</si>
  <si>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</si>
  <si>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</si>
  <si>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</si>
  <si>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</si>
  <si>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</si>
  <si>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</si>
  <si>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</si>
  <si>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</si>
  <si>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</si>
  <si>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</si>
  <si>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</si>
  <si>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</si>
  <si>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</si>
  <si>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</si>
  <si>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</si>
  <si>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</si>
  <si>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</si>
  <si>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</si>
  <si>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</si>
  <si>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</si>
  <si>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</si>
  <si>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</si>
  <si>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</si>
  <si>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</si>
  <si>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</si>
  <si>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</si>
  <si>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</si>
  <si>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</si>
  <si>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</si>
  <si>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</si>
  <si>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</si>
  <si>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</si>
  <si>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</si>
  <si>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</si>
  <si>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</si>
  <si>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</si>
  <si>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</si>
  <si>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</si>
  <si>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</si>
  <si>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</si>
  <si>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</si>
  <si>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</si>
  <si>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</si>
  <si>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</si>
  <si>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</si>
  <si>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</si>
  <si>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</si>
  <si>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</si>
  <si>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</si>
  <si>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</si>
  <si>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</si>
  <si>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</si>
  <si>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</si>
  <si>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</si>
  <si>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</si>
  <si>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</si>
  <si>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</si>
  <si>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</si>
  <si>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</si>
  <si>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</si>
  <si>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</si>
  <si>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</si>
  <si>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</si>
  <si>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</si>
  <si>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</si>
  <si>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</si>
  <si>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</si>
  <si>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</si>
  <si>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</si>
  <si>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</si>
  <si>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</si>
  <si>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</si>
  <si>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</si>
  <si>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</si>
  <si>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</si>
  <si>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</si>
  <si>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</si>
  <si>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</si>
  <si>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</si>
  <si>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</si>
  <si>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</si>
  <si>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</si>
  <si>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</si>
  <si>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</si>
  <si>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</si>
  <si>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</si>
  <si>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</si>
  <si>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</si>
  <si>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</si>
  <si>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</si>
  <si>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</si>
  <si>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</si>
  <si>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</si>
  <si>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</si>
  <si>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</si>
  <si>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</si>
  <si>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</si>
  <si>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</si>
  <si>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</si>
  <si>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</si>
  <si>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</si>
  <si>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</si>
  <si>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</si>
  <si>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</si>
  <si>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</si>
  <si>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</si>
  <si>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</si>
  <si>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</si>
  <si>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</si>
  <si>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</si>
  <si>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</si>
  <si>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</si>
  <si>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</si>
  <si>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</si>
  <si>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</si>
  <si>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</si>
  <si>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</si>
  <si>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</si>
  <si>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</si>
  <si>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</si>
  <si>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</si>
  <si>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</si>
  <si>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</si>
  <si>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</si>
  <si>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</si>
  <si>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</si>
  <si>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</si>
  <si>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</si>
  <si>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</si>
  <si>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</si>
  <si>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</si>
  <si>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</si>
  <si>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</si>
  <si>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</si>
  <si>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</si>
  <si>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</si>
  <si>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</si>
  <si>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</si>
  <si>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</si>
  <si>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</si>
  <si>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</si>
  <si>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</si>
  <si>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</si>
  <si>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</si>
  <si>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</si>
  <si>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</si>
  <si>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</si>
  <si>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</si>
  <si>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</si>
  <si>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</si>
  <si>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</si>
  <si>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</si>
  <si>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</si>
  <si>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</si>
  <si>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</si>
  <si>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</si>
  <si>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</si>
  <si>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</si>
  <si>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</si>
  <si>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</si>
  <si>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</si>
  <si>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</si>
  <si>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</si>
  <si>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</si>
  <si>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</si>
  <si>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</si>
  <si>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</si>
  <si>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</si>
  <si>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</si>
  <si>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</si>
  <si>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</si>
  <si>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</si>
  <si>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</si>
  <si>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</si>
  <si>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</si>
  <si>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</si>
  <si>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</si>
  <si>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</si>
  <si>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</si>
  <si>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</si>
  <si>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</si>
  <si>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</si>
  <si>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</si>
  <si>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</si>
  <si>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</si>
  <si>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</si>
  <si>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</si>
  <si>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</si>
  <si>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</si>
  <si>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</si>
  <si>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</si>
  <si>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</si>
  <si>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</si>
  <si>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</si>
  <si>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</si>
  <si>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</si>
  <si>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</si>
  <si>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</si>
  <si>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</si>
  <si>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</si>
  <si>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</si>
  <si>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</si>
  <si>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</si>
  <si>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</si>
  <si>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</si>
  <si>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</si>
  <si>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</si>
  <si>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</si>
  <si>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</si>
  <si>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</si>
  <si>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</si>
  <si>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</si>
  <si>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</si>
  <si>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</si>
  <si>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</si>
  <si>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</si>
  <si>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</si>
  <si>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</si>
  <si>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</si>
  <si>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</si>
  <si>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</si>
  <si>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</si>
  <si>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</si>
  <si>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</si>
  <si>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</si>
  <si>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</si>
  <si>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</si>
  <si>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</si>
  <si>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</si>
  <si>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</si>
  <si>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</si>
  <si>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</si>
  <si>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</si>
  <si>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</si>
  <si>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</si>
  <si>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</si>
  <si>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</si>
  <si>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</si>
  <si>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</si>
  <si>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</si>
  <si>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</si>
  <si>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</si>
  <si>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</si>
  <si>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</si>
  <si>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</si>
  <si>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</si>
  <si>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</si>
  <si>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</si>
  <si>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</si>
  <si>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</si>
  <si>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</si>
  <si>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</si>
  <si>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</si>
  <si>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</si>
  <si>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</si>
  <si>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</si>
  <si>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</si>
  <si>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</si>
  <si>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</si>
  <si>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</si>
  <si>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</si>
  <si>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</si>
  <si>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</si>
  <si>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</si>
  <si>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</si>
  <si>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</si>
  <si>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</si>
  <si>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</si>
  <si>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</si>
  <si>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</si>
  <si>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</si>
  <si>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</si>
  <si>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</si>
  <si>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</si>
  <si>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</si>
  <si>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</si>
  <si>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</si>
  <si>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</si>
  <si>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</si>
  <si>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</si>
  <si>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</si>
  <si>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</si>
  <si>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</si>
  <si>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</si>
  <si>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</si>
  <si>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</si>
  <si>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</si>
  <si>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</si>
  <si>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</si>
  <si>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</si>
  <si>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</si>
  <si>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</si>
  <si>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</si>
  <si>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</si>
  <si>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</si>
  <si>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</si>
  <si>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</si>
  <si>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</si>
  <si>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</si>
  <si>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</si>
  <si>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</si>
  <si>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</si>
  <si>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</si>
  <si>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</si>
  <si>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</si>
  <si>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</si>
  <si>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</si>
  <si>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</si>
  <si>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</si>
  <si>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</si>
  <si>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</si>
  <si>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</si>
  <si>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</si>
  <si>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</si>
  <si>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</si>
  <si>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</si>
  <si>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</si>
  <si>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</si>
  <si>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</si>
  <si>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</si>
  <si>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</si>
  <si>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</si>
  <si>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</si>
  <si>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</si>
  <si>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</si>
  <si>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</si>
  <si>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</si>
  <si>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</si>
  <si>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</si>
  <si>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</si>
  <si>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</si>
  <si>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</si>
  <si>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</si>
  <si>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</si>
  <si>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</si>
  <si>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</si>
  <si>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</si>
  <si>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</si>
  <si>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</si>
  <si>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</si>
  <si>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</si>
  <si>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</si>
  <si>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</si>
  <si>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</si>
  <si>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</si>
  <si>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</si>
  <si>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</si>
  <si>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</si>
  <si>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</si>
  <si>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</si>
  <si>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</si>
  <si>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</si>
  <si>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</si>
  <si>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</si>
  <si>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</si>
  <si>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</si>
  <si>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</si>
  <si>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</si>
  <si>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</si>
  <si>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</si>
  <si>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</si>
  <si>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</si>
  <si>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</si>
  <si>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</si>
  <si>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</si>
  <si>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</si>
  <si>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</si>
  <si>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</si>
  <si>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</si>
  <si>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</si>
  <si>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</si>
  <si>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</si>
  <si>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</si>
  <si>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</si>
  <si>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</si>
  <si>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</si>
  <si>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</si>
  <si>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</si>
  <si>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</si>
  <si>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</si>
  <si>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</si>
  <si>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</si>
  <si>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</si>
  <si>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</si>
  <si>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</si>
  <si>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</si>
  <si>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</si>
  <si>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</si>
  <si>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</si>
  <si>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</si>
  <si>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</si>
  <si>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</si>
  <si>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</si>
  <si>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</si>
  <si>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</si>
  <si>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</si>
  <si>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</si>
  <si>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</si>
  <si>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</si>
  <si>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</si>
  <si>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</si>
  <si>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</si>
  <si>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</si>
  <si>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</si>
  <si>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</si>
  <si>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</si>
  <si>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</si>
  <si>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</si>
  <si>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</si>
  <si>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</si>
  <si>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</si>
  <si>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</si>
  <si>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</si>
  <si>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</si>
  <si>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</si>
  <si>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</si>
  <si>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</si>
  <si>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</si>
  <si>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</si>
  <si>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</si>
  <si>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</si>
  <si>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</si>
  <si>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</si>
  <si>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</si>
  <si>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</si>
  <si>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</si>
  <si>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</si>
  <si>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</si>
  <si>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</si>
  <si>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</si>
  <si>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</si>
  <si>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</si>
  <si>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</si>
  <si>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</si>
  <si>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</si>
  <si>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</si>
  <si>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</si>
  <si>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</si>
  <si>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</si>
  <si>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</si>
  <si>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</si>
  <si>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</si>
  <si>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</si>
  <si>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</si>
  <si>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</si>
  <si>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</si>
  <si>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</si>
  <si>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</si>
  <si>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</si>
  <si>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</si>
  <si>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</si>
  <si>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</si>
  <si>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</si>
  <si>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</si>
  <si>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</si>
  <si>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</si>
  <si>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</si>
  <si>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</si>
  <si>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</si>
  <si>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</si>
  <si>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</si>
  <si>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</si>
  <si>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</si>
  <si>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</si>
  <si>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</si>
  <si>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</si>
  <si>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</si>
  <si>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</si>
  <si>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</si>
  <si>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</si>
  <si>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</si>
  <si>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</si>
  <si>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</si>
  <si>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</si>
  <si>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</si>
  <si>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</si>
  <si>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</si>
  <si>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</si>
  <si>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</si>
  <si>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</si>
  <si>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</si>
  <si>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</si>
  <si>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</si>
  <si>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</si>
  <si>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</si>
  <si>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</si>
  <si>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</si>
  <si>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</si>
  <si>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</si>
  <si>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</si>
  <si>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</si>
  <si>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</si>
  <si>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</si>
  <si>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</si>
  <si>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</si>
  <si>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</si>
  <si>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</si>
  <si>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</si>
  <si>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</si>
  <si>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</si>
  <si>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</si>
  <si>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</si>
  <si>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</si>
  <si>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</si>
  <si>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</si>
  <si>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</si>
  <si>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</si>
  <si>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</si>
  <si>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</si>
  <si>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</si>
  <si>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</si>
  <si>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</si>
  <si>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</si>
  <si>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</si>
  <si>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</si>
  <si>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</si>
  <si>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</si>
  <si>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</si>
  <si>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</si>
  <si>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</si>
  <si>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</si>
  <si>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</si>
  <si>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</si>
  <si>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</si>
  <si>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</si>
  <si>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</si>
  <si>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</si>
  <si>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</si>
  <si>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</si>
  <si>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</si>
  <si>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</si>
  <si>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</si>
  <si>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</si>
  <si>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</si>
  <si>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</si>
  <si>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</si>
  <si>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</si>
  <si>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</si>
  <si>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</si>
  <si>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</si>
  <si>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</si>
  <si>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</si>
  <si>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</si>
  <si>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</si>
  <si>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</si>
  <si>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</si>
  <si>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</si>
  <si>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</si>
  <si>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</si>
  <si>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</si>
  <si>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</si>
  <si>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</si>
  <si>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</si>
  <si>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</si>
  <si>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</si>
  <si>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</si>
  <si>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</si>
  <si>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</si>
  <si>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</si>
  <si>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</si>
  <si>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</si>
  <si>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</si>
  <si>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</si>
  <si>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</si>
  <si>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</si>
  <si>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</si>
  <si>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</si>
  <si>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</si>
  <si>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</si>
  <si>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</si>
  <si>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</si>
  <si>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</si>
  <si>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</si>
  <si>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</si>
  <si>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</si>
  <si>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</si>
  <si>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</si>
  <si>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</si>
  <si>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</si>
  <si>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</si>
  <si>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</si>
  <si>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</si>
  <si>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</si>
  <si>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</si>
  <si>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</si>
  <si>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</si>
  <si>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</si>
  <si>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</si>
  <si>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</si>
  <si>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</si>
  <si>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</si>
  <si>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</si>
  <si>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</si>
  <si>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</si>
  <si>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</si>
  <si>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</si>
  <si>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</si>
  <si>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</si>
  <si>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</si>
  <si>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</si>
  <si>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</si>
  <si>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</si>
  <si>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</si>
  <si>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</si>
  <si>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</si>
  <si>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</si>
  <si>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</si>
  <si>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</si>
  <si>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</si>
  <si>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</si>
  <si>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</si>
  <si>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</si>
  <si>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</si>
  <si>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</si>
  <si>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</si>
  <si>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</si>
  <si>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</si>
  <si>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</si>
  <si>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</si>
  <si>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</si>
  <si>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</si>
  <si>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</si>
  <si>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</si>
  <si>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</si>
  <si>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</si>
  <si>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</si>
  <si>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</si>
  <si>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</si>
  <si>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</si>
  <si>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</si>
  <si>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</si>
  <si>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</si>
  <si>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</si>
  <si>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</si>
  <si>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</si>
  <si>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</si>
  <si>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</si>
  <si>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</si>
  <si>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</si>
  <si>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</si>
  <si>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</si>
  <si>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</si>
  <si>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</si>
  <si>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</si>
  <si>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</si>
  <si>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</si>
  <si>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</si>
  <si>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</si>
  <si>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</si>
  <si>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</si>
  <si>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</si>
  <si>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</si>
  <si>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</si>
  <si>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</si>
  <si>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</si>
  <si>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</si>
  <si>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</si>
  <si>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</si>
  <si>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</si>
  <si>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</si>
  <si>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</si>
  <si>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</si>
  <si>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</si>
  <si>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</si>
  <si>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</si>
  <si>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</si>
  <si>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</si>
  <si>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</si>
  <si>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</si>
  <si>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</si>
  <si>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</si>
  <si>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</si>
  <si>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</si>
  <si>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</si>
  <si>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</si>
  <si>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</si>
  <si>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</si>
  <si>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</si>
  <si>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</si>
  <si>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</si>
  <si>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</si>
  <si>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</si>
  <si>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</si>
  <si>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</si>
  <si>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</si>
  <si>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</si>
  <si>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</si>
  <si>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</si>
  <si>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</si>
  <si>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</si>
  <si>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</si>
  <si>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</si>
  <si>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</si>
  <si>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</si>
  <si>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</si>
  <si>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</si>
  <si>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</si>
  <si>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</si>
  <si>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</si>
  <si>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</si>
  <si>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</si>
  <si>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</si>
  <si>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</si>
  <si>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</si>
  <si>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</si>
  <si>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</si>
  <si>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</si>
  <si>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</si>
  <si>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</si>
  <si>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</si>
  <si>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</si>
  <si>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</si>
  <si>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</si>
  <si>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</si>
  <si>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</si>
  <si>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</si>
  <si>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</si>
  <si>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</si>
  <si>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</si>
  <si>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</si>
  <si>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</si>
  <si>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</si>
  <si>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</si>
  <si>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</si>
  <si>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</si>
  <si>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</si>
  <si>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</si>
  <si>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</si>
  <si>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</si>
  <si>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</si>
  <si>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</si>
  <si>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</si>
  <si>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</si>
  <si>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</si>
  <si>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</si>
  <si>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</si>
  <si>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</si>
  <si>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</si>
  <si>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</si>
  <si>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</si>
  <si>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</si>
  <si>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</si>
  <si>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</si>
  <si>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</si>
  <si>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</si>
  <si>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</si>
  <si>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</si>
  <si>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</si>
  <si>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</si>
  <si>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</si>
  <si>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</si>
  <si>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</si>
  <si>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</si>
  <si>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</si>
  <si>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</si>
  <si>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</si>
  <si>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</si>
  <si>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</si>
  <si>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</si>
  <si>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</si>
  <si>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</si>
  <si>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</si>
  <si>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</si>
  <si>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</si>
  <si>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</si>
  <si>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</si>
  <si>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</si>
  <si>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</si>
  <si>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</si>
  <si>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</si>
  <si>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</si>
  <si>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</si>
  <si>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</si>
  <si>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</si>
  <si>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</si>
  <si>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</si>
  <si>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</si>
  <si>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</si>
  <si>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</si>
  <si>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</si>
  <si>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</si>
  <si>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</si>
  <si>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</si>
  <si>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</si>
  <si>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</si>
  <si>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</si>
  <si>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</si>
  <si>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</si>
  <si>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</si>
  <si>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</si>
  <si>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</si>
  <si>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</si>
  <si>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</si>
  <si>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</si>
  <si>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</si>
  <si>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</si>
  <si>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</si>
  <si>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</si>
  <si>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</si>
  <si>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</si>
  <si>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</si>
  <si>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</si>
  <si>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</si>
  <si>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</si>
  <si>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</si>
  <si>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</si>
  <si>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</si>
  <si>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</si>
  <si>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</si>
  <si>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</si>
  <si>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</si>
  <si>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</si>
  <si>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</si>
  <si>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</si>
  <si>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</si>
  <si>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</si>
  <si>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</si>
  <si>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</si>
  <si>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</si>
  <si>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</si>
  <si>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</si>
  <si>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</si>
  <si>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</si>
  <si>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</si>
  <si>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</si>
  <si>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</si>
  <si>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</si>
  <si>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</si>
  <si>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</si>
  <si>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</si>
  <si>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</si>
  <si>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</si>
  <si>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</si>
  <si>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</si>
  <si>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</si>
  <si>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</si>
  <si>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</si>
  <si>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</si>
  <si>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</si>
  <si>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</si>
  <si>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</si>
  <si>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</si>
  <si>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</si>
  <si>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</si>
  <si>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</si>
  <si>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</si>
  <si>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</si>
  <si>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</si>
  <si>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</si>
  <si>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</si>
  <si>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</si>
  <si>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</si>
  <si>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</si>
  <si>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</si>
  <si>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</si>
  <si>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</si>
  <si>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</si>
  <si>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</si>
  <si>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</si>
  <si>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</si>
  <si>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</si>
  <si>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</si>
  <si>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</si>
  <si>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</si>
  <si>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</si>
  <si>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</si>
  <si>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</si>
  <si>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</si>
  <si>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</si>
  <si>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</si>
  <si>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</si>
  <si>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</si>
  <si>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</si>
  <si>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</si>
  <si>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</si>
  <si>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</si>
  <si>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</si>
  <si>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</si>
  <si>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</si>
  <si>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</si>
  <si>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</si>
  <si>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</si>
  <si>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</si>
  <si>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</si>
  <si>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</si>
  <si>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</si>
  <si>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</si>
  <si>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</si>
  <si>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</si>
  <si>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</si>
  <si>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</si>
  <si>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</si>
  <si>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</si>
  <si>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</si>
  <si>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</si>
  <si>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</si>
  <si>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</si>
  <si>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</si>
  <si>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</si>
  <si>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</si>
  <si>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</si>
  <si>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</si>
  <si>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</si>
  <si>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</si>
  <si>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</si>
  <si>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</si>
  <si>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</si>
  <si>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</si>
  <si>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</si>
  <si>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</si>
  <si>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</si>
  <si>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</si>
  <si>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</si>
  <si>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</si>
  <si>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</si>
  <si>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</si>
  <si>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</si>
  <si>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</si>
  <si>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</si>
  <si>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</si>
  <si>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</si>
  <si>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</si>
  <si>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</si>
  <si>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</si>
  <si>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</si>
  <si>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</si>
  <si>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</si>
  <si>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</si>
  <si>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</si>
  <si>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</si>
  <si>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</si>
  <si>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</si>
  <si>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</si>
  <si>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</si>
  <si>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</si>
  <si>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</si>
  <si>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</si>
  <si>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</si>
  <si>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</si>
  <si>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</si>
  <si>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</si>
  <si>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</si>
  <si>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</si>
  <si>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</si>
  <si>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</si>
  <si>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</si>
  <si>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</si>
  <si>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</si>
  <si>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</si>
  <si>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</si>
  <si>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</si>
  <si>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</si>
  <si>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</si>
  <si>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</si>
  <si>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</si>
  <si>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</si>
  <si>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</si>
  <si>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</si>
  <si>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</si>
  <si>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</si>
  <si>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</si>
  <si>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</si>
  <si>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</si>
  <si>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</si>
  <si>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</si>
  <si>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</si>
  <si>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</si>
  <si>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</si>
  <si>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</si>
  <si>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</si>
  <si>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</si>
  <si>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</si>
  <si>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</si>
  <si>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</si>
  <si>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</si>
  <si>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</si>
  <si>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</si>
  <si>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</si>
  <si>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</si>
  <si>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</si>
  <si>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</si>
  <si>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</si>
  <si>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</si>
  <si>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</si>
  <si>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</si>
  <si>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</si>
  <si>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</si>
  <si>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</si>
  <si>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</si>
  <si>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</si>
  <si>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</si>
  <si>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</si>
  <si>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</si>
  <si>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</si>
  <si>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</si>
  <si>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</si>
  <si>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</si>
  <si>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</si>
  <si>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</si>
  <si>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</si>
  <si>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</si>
  <si>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</si>
  <si>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</si>
  <si>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</si>
  <si>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</si>
  <si>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</si>
  <si>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</si>
  <si>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</si>
  <si>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</si>
  <si>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</si>
  <si>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</si>
  <si>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</si>
  <si>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</si>
  <si>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</si>
  <si>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</si>
  <si>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</si>
  <si>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</si>
  <si>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</si>
  <si>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</si>
  <si>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</si>
  <si>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</si>
  <si>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</si>
  <si>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</si>
  <si>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</si>
  <si>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</si>
  <si>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</si>
  <si>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</si>
  <si>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</si>
  <si>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</si>
  <si>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</si>
  <si>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</si>
  <si>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</si>
  <si>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</si>
  <si>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</si>
  <si>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</si>
  <si>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</si>
  <si>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</si>
  <si>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</si>
  <si>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</si>
  <si>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</si>
  <si>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</si>
  <si>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</si>
  <si>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</si>
  <si>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</si>
  <si>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</si>
  <si>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</si>
  <si>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</si>
  <si>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</si>
  <si>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</si>
  <si>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</si>
  <si>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</si>
  <si>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</si>
  <si>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</si>
  <si>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</si>
  <si>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</si>
  <si>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</si>
  <si>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</si>
  <si>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</si>
  <si>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</si>
  <si>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</si>
  <si>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</si>
  <si>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</si>
  <si>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</si>
  <si>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</si>
  <si>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</si>
  <si>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</si>
  <si>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</si>
  <si>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</si>
  <si>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</si>
  <si>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</si>
  <si>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</si>
  <si>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</si>
  <si>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</si>
  <si>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</si>
  <si>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</si>
  <si>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</si>
  <si>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</si>
  <si>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</si>
  <si>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</si>
  <si>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</si>
  <si>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</si>
  <si>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</si>
  <si>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</si>
  <si>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</si>
  <si>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</si>
  <si>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</si>
  <si>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</si>
  <si>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</si>
  <si>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</si>
  <si>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</si>
  <si>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</si>
  <si>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</si>
  <si>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</si>
  <si>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</si>
  <si>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</si>
  <si>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</si>
  <si>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</si>
  <si>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</si>
  <si>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</si>
  <si>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</si>
  <si>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</si>
  <si>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</si>
  <si>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</si>
  <si>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</si>
  <si>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</si>
  <si>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</si>
  <si>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</si>
  <si>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</si>
  <si>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</si>
  <si>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</si>
  <si>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</si>
  <si>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</si>
  <si>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</si>
  <si>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</si>
  <si>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</si>
  <si>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</si>
  <si>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</si>
  <si>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</si>
  <si>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</si>
  <si>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</si>
  <si>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</si>
  <si>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</si>
  <si>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</si>
  <si>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</si>
  <si>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</si>
  <si>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</si>
  <si>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</si>
  <si>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</si>
  <si>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</si>
  <si>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</si>
  <si>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</si>
  <si>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</si>
  <si>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</si>
  <si>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</si>
  <si>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</si>
  <si>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</si>
  <si>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</si>
  <si>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</si>
  <si>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</si>
  <si>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</si>
  <si>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</si>
  <si>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</si>
  <si>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</si>
  <si>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</si>
  <si>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</si>
  <si>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</si>
  <si>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</si>
  <si>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</si>
  <si>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</si>
  <si>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</si>
  <si>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</si>
  <si>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</si>
  <si>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</si>
  <si>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</si>
  <si>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</si>
  <si>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</si>
  <si>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</si>
  <si>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</si>
  <si>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</si>
  <si>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</si>
  <si>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</si>
  <si>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</si>
  <si>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</si>
  <si>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</si>
  <si>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</si>
  <si>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</si>
  <si>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</si>
  <si>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</si>
  <si>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</si>
  <si>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</si>
  <si>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</si>
  <si>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</si>
  <si>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</si>
  <si>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</si>
  <si>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</si>
  <si>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</si>
  <si>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</si>
  <si>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</si>
  <si>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</si>
  <si>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</si>
  <si>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</si>
  <si>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</si>
  <si>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</si>
  <si>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</si>
  <si>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</si>
  <si>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</si>
  <si>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</si>
  <si>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</si>
  <si>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</si>
  <si>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</si>
  <si>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</si>
  <si>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</si>
  <si>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</si>
  <si>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</si>
  <si>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</si>
  <si>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</si>
  <si>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</si>
  <si>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</si>
  <si>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</si>
  <si>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</si>
  <si>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</si>
  <si>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</si>
  <si>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</si>
  <si>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</si>
  <si>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</si>
  <si>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</si>
  <si>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</si>
  <si>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</si>
  <si>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</si>
  <si>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</si>
  <si>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</si>
  <si>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</si>
  <si>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</si>
  <si>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</si>
  <si>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</si>
  <si>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</si>
  <si>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</si>
  <si>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</si>
  <si>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</si>
  <si>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</si>
  <si>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</si>
  <si>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</si>
  <si>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</si>
  <si>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</si>
  <si>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</si>
  <si>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</si>
  <si>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</si>
  <si>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</si>
  <si>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</si>
  <si>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</si>
  <si>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</si>
  <si>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</si>
  <si>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</si>
  <si>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</si>
  <si>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</si>
  <si>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</si>
  <si>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</si>
  <si>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</si>
  <si>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</si>
  <si>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</si>
  <si>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</si>
  <si>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</si>
  <si>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</si>
  <si>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</si>
  <si>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</si>
  <si>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</si>
  <si>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</si>
  <si>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</si>
  <si>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</si>
  <si>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</si>
  <si>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</si>
  <si>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</si>
  <si>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</si>
  <si>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</si>
  <si>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</si>
  <si>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</si>
  <si>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</si>
  <si>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</si>
  <si>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</si>
  <si>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</si>
  <si>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</si>
  <si>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</si>
  <si>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</si>
  <si>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</si>
  <si>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</si>
  <si>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</si>
  <si>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</si>
  <si>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</si>
  <si>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</si>
  <si>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</si>
  <si>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</si>
  <si>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</si>
  <si>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</si>
  <si>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</si>
  <si>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</si>
  <si>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</si>
  <si>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</si>
  <si>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</si>
  <si>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</si>
  <si>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</si>
  <si>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</si>
  <si>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</si>
  <si>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</si>
  <si>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</si>
  <si>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</si>
  <si>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</si>
  <si>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</si>
  <si>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</si>
  <si>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</si>
  <si>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</si>
  <si>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</si>
  <si>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</si>
  <si>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</si>
  <si>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</si>
  <si>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</si>
  <si>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</si>
  <si>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</si>
  <si>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</si>
  <si>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</si>
  <si>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</si>
  <si>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</si>
  <si>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</si>
  <si>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</si>
  <si>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</si>
  <si>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</si>
  <si>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</si>
  <si>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</si>
  <si>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</si>
  <si>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</si>
  <si>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</si>
  <si>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</si>
  <si>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</si>
  <si>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</si>
  <si>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</si>
  <si>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</si>
  <si>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</si>
  <si>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</si>
  <si>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</si>
  <si>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</si>
  <si>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</si>
  <si>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</si>
  <si>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</si>
  <si>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</si>
  <si>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</si>
  <si>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</si>
  <si>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</si>
  <si>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</si>
  <si>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</si>
  <si>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</si>
  <si>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</si>
  <si>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</si>
  <si>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</si>
  <si>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</si>
  <si>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</si>
  <si>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</si>
  <si>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</si>
  <si>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</si>
  <si>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</si>
  <si>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</si>
  <si>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</si>
  <si>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</si>
  <si>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</si>
  <si>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</si>
  <si>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</si>
  <si>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</si>
  <si>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</si>
  <si>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</si>
  <si>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</si>
  <si>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</si>
  <si>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</si>
  <si>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</si>
  <si>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</si>
  <si>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</si>
  <si>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</si>
  <si>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</si>
  <si>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</si>
  <si>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</si>
  <si>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</si>
  <si>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</si>
  <si>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</si>
  <si>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</si>
  <si>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</si>
  <si>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</si>
  <si>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</si>
  <si>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</si>
  <si>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</si>
  <si>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</si>
  <si>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</si>
  <si>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</si>
  <si>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</si>
  <si>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</si>
  <si>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</si>
  <si>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</si>
  <si>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</si>
  <si>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</si>
  <si>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</si>
  <si>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</si>
  <si>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</si>
  <si>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</si>
  <si>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</si>
  <si>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</si>
  <si>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</si>
  <si>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</si>
  <si>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</si>
  <si>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</si>
  <si>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</si>
  <si>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</si>
  <si>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</si>
  <si>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</si>
  <si>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</si>
  <si>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</si>
  <si>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</si>
  <si>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</si>
  <si>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</si>
  <si>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</si>
  <si>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</si>
  <si>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</si>
  <si>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</si>
  <si>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</si>
  <si>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</si>
  <si>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</si>
  <si>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</si>
  <si>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</si>
  <si>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</si>
  <si>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</si>
  <si>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</si>
  <si>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</si>
  <si>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</si>
  <si>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</si>
  <si>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</si>
  <si>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</si>
  <si>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</si>
  <si>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</si>
  <si>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</si>
  <si>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</si>
  <si>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</si>
  <si>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</si>
  <si>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</si>
  <si>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</si>
  <si>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</si>
  <si>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</si>
  <si>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</si>
  <si>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</si>
  <si>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</si>
  <si>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</si>
  <si>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</si>
  <si>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</si>
  <si>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</si>
  <si>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</si>
  <si>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</si>
  <si>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</si>
  <si>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</si>
  <si>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</si>
  <si>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</si>
  <si>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</si>
  <si>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</si>
  <si>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</si>
  <si>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</si>
  <si>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</si>
  <si>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</si>
  <si>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</si>
  <si>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</si>
  <si>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</si>
  <si>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</si>
  <si>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</si>
  <si>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</si>
  <si>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</si>
  <si>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</si>
  <si>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</si>
  <si>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</si>
  <si>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</si>
  <si>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</si>
  <si>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</si>
  <si>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</si>
  <si>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</si>
  <si>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</si>
  <si>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</si>
  <si>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</si>
  <si>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</si>
  <si>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</si>
  <si>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</si>
  <si>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</si>
  <si>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</si>
  <si>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</si>
  <si>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</si>
  <si>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</si>
  <si>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</si>
  <si>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</si>
  <si>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</si>
  <si>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</si>
  <si>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</si>
  <si>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</si>
  <si>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</si>
  <si>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</si>
  <si>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</si>
  <si>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</si>
  <si>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</si>
  <si>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</si>
  <si>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</si>
  <si>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</si>
  <si>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</si>
  <si>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</si>
  <si>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</si>
  <si>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</si>
  <si>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</si>
  <si>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</si>
  <si>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</si>
  <si>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</si>
  <si>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</si>
  <si>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</si>
  <si>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</si>
  <si>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</si>
  <si>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</si>
  <si>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</si>
  <si>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</si>
  <si>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</si>
  <si>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</si>
  <si>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</si>
  <si>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</si>
  <si>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</si>
  <si>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</si>
  <si>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</si>
  <si>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</si>
  <si>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</si>
  <si>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</si>
  <si>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</si>
  <si>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</si>
  <si>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</si>
  <si>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</si>
  <si>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</si>
  <si>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</si>
  <si>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</si>
  <si>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</si>
  <si>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</si>
  <si>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</si>
  <si>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</si>
  <si>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</si>
  <si>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</si>
  <si>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</si>
  <si>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</si>
  <si>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</si>
  <si>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</si>
  <si>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</si>
  <si>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</si>
  <si>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</si>
  <si>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</si>
  <si>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</si>
  <si>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</si>
  <si>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</si>
  <si>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</si>
  <si>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</si>
  <si>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</si>
  <si>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</si>
  <si>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</si>
  <si>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</si>
  <si>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</si>
  <si>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</si>
  <si>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</si>
  <si>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</si>
  <si>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</si>
  <si>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</si>
  <si>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</si>
  <si>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</si>
  <si>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</si>
  <si>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</si>
  <si>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</si>
  <si>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</si>
  <si>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</si>
  <si>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</si>
  <si>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</si>
  <si>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</si>
  <si>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</si>
  <si>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</si>
  <si>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</si>
  <si>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</si>
  <si>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</si>
  <si>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</si>
  <si>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</si>
  <si>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</si>
  <si>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</si>
  <si>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</si>
  <si>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</si>
  <si>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</si>
  <si>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</si>
  <si>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</si>
  <si>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</si>
  <si>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</si>
  <si>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</si>
  <si>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</si>
  <si>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</si>
  <si>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</si>
  <si>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</si>
  <si>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</si>
  <si>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</si>
  <si>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</si>
  <si>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</si>
  <si>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</si>
  <si>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</si>
  <si>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</si>
  <si>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</si>
  <si>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</si>
  <si>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</si>
  <si>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</si>
  <si>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</si>
  <si>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</si>
  <si>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</si>
  <si>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</si>
  <si>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</si>
  <si>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</si>
  <si>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</si>
  <si>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</si>
  <si>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</si>
  <si>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</si>
  <si>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</si>
  <si>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</si>
  <si>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</si>
  <si>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</si>
  <si>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</si>
  <si>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</si>
  <si>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</si>
  <si>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</si>
  <si>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</si>
  <si>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</si>
  <si>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</si>
  <si>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</si>
  <si>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</si>
  <si>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</si>
  <si>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</si>
  <si>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</si>
  <si>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</si>
  <si>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</si>
  <si>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</si>
  <si>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</si>
  <si>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</si>
  <si>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</si>
  <si>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</si>
  <si>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</si>
  <si>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</si>
  <si>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</si>
  <si>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</si>
  <si>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</si>
  <si>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</si>
  <si>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</si>
  <si>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</si>
  <si>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</si>
  <si>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</si>
  <si>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</si>
  <si>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</si>
  <si>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</si>
  <si>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</si>
  <si>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</si>
  <si>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</si>
  <si>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</si>
  <si>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</si>
  <si>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</si>
  <si>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</si>
  <si>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</si>
  <si>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</si>
  <si>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</si>
  <si>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</si>
  <si>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</si>
  <si>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</si>
  <si>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</si>
  <si>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</si>
  <si>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</si>
  <si>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</si>
  <si>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</si>
  <si>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</si>
  <si>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</si>
  <si>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</si>
  <si>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</si>
  <si>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</si>
  <si>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</si>
  <si>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</si>
  <si>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</si>
  <si>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</si>
  <si>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</si>
  <si>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</si>
  <si>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</si>
  <si>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</si>
  <si>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</si>
  <si>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</si>
  <si>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</si>
  <si>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</si>
  <si>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</si>
  <si>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</si>
  <si>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</si>
  <si>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</si>
  <si>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</si>
  <si>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</si>
  <si>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</si>
  <si>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</si>
  <si>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</si>
  <si>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</si>
  <si>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</si>
  <si>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</si>
  <si>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</si>
  <si>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</si>
  <si>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</si>
  <si>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</si>
  <si>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</si>
  <si>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</si>
  <si>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</si>
  <si>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</si>
  <si>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</si>
  <si>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</si>
  <si>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</si>
  <si>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</si>
  <si>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</si>
  <si>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</si>
  <si>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</si>
  <si>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</si>
  <si>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</si>
  <si>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</si>
  <si>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</si>
  <si>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</si>
  <si>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</si>
  <si>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</si>
  <si>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</si>
  <si>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</si>
  <si>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</si>
  <si>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</si>
  <si>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</si>
  <si>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</si>
  <si>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</si>
  <si>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</si>
  <si>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</si>
  <si>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</si>
  <si>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</si>
  <si>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</si>
  <si>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</si>
  <si>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</si>
  <si>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</si>
  <si>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</si>
  <si>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</si>
  <si>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</si>
  <si>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</si>
  <si>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</si>
  <si>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</si>
  <si>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</si>
  <si>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</si>
  <si>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</si>
  <si>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</si>
  <si>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</si>
  <si>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</si>
  <si>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</si>
  <si>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</si>
  <si>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</si>
  <si>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</si>
  <si>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</si>
  <si>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</si>
  <si>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</si>
  <si>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</si>
  <si>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</si>
  <si>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</si>
  <si>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</si>
  <si>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</si>
  <si>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</si>
  <si>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</si>
  <si>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</si>
  <si>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</si>
  <si>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</si>
  <si>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</si>
  <si>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</si>
  <si>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</si>
  <si>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</si>
  <si>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</si>
  <si>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</si>
  <si>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</si>
  <si>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</si>
  <si>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</si>
  <si>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</si>
  <si>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</si>
  <si>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</si>
  <si>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</si>
  <si>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</si>
  <si>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</si>
  <si>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</si>
  <si>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</si>
  <si>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</si>
  <si>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</si>
  <si>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</si>
  <si>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</si>
  <si>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</si>
  <si>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</si>
  <si>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</si>
  <si>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</si>
  <si>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</si>
  <si>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</si>
  <si>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</si>
  <si>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</si>
  <si>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</si>
  <si>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</si>
  <si>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</si>
  <si>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</si>
  <si>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</si>
  <si>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</si>
  <si>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</si>
  <si>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</si>
  <si>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</si>
  <si>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</si>
  <si>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</si>
  <si>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</si>
  <si>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</si>
  <si>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</si>
  <si>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</si>
  <si>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</si>
  <si>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</si>
  <si>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</si>
  <si>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</si>
  <si>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</si>
  <si>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</si>
  <si>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</si>
  <si>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</si>
  <si>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</si>
  <si>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</si>
  <si>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</si>
  <si>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</si>
  <si>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</si>
  <si>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</si>
  <si>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</si>
  <si>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</si>
  <si>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</si>
  <si>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</si>
  <si>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</si>
  <si>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</si>
  <si>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</si>
  <si>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</si>
  <si>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</si>
  <si>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</si>
  <si>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</si>
  <si>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</si>
  <si>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</si>
  <si>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</si>
  <si>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</si>
  <si>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</si>
  <si>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</si>
  <si>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</si>
  <si>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</si>
  <si>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</si>
  <si>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</si>
  <si>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</si>
  <si>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</si>
  <si>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</si>
  <si>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</si>
  <si>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</si>
  <si>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</si>
  <si>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</si>
  <si>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</si>
  <si>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</si>
  <si>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</si>
  <si>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</si>
  <si>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</si>
  <si>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</si>
  <si>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</si>
  <si>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</si>
  <si>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</si>
  <si>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</si>
  <si>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</si>
  <si>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</si>
  <si>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</si>
  <si>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</si>
  <si>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</si>
  <si>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</si>
  <si>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</si>
  <si>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</si>
  <si>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</si>
  <si>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</si>
  <si>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</si>
  <si>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</si>
  <si>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</si>
  <si>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</si>
  <si>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</si>
  <si>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</si>
  <si>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</si>
  <si>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</si>
  <si>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</si>
  <si>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</si>
  <si>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</si>
  <si>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</si>
  <si>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</si>
  <si>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</si>
  <si>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</si>
  <si>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</si>
  <si>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</si>
  <si>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</si>
  <si>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</si>
  <si>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</si>
  <si>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</si>
  <si>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</si>
  <si>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</si>
  <si>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</si>
  <si>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</si>
  <si>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</si>
  <si>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</si>
  <si>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</si>
  <si>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</si>
  <si>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</si>
  <si>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</si>
  <si>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</si>
  <si>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</si>
  <si>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</si>
  <si>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</si>
  <si>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</si>
  <si>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</si>
  <si>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</si>
  <si>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</si>
  <si>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</si>
  <si>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</si>
  <si>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</si>
  <si>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</si>
  <si>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</si>
  <si>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</si>
  <si>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</si>
  <si>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</si>
  <si>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</si>
  <si>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</si>
  <si>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</si>
  <si>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</si>
  <si>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</si>
  <si>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</si>
  <si>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</si>
  <si>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</si>
  <si>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</si>
  <si>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</si>
  <si>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</si>
  <si>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</si>
  <si>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</si>
  <si>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</si>
  <si>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</si>
  <si>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</si>
  <si>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</si>
  <si>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</si>
  <si>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</si>
  <si>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</si>
  <si>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</si>
  <si>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</si>
  <si>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</si>
  <si>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</si>
  <si>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</si>
  <si>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</si>
  <si>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</si>
  <si>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</si>
  <si>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</si>
  <si>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</si>
  <si>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</si>
  <si>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</si>
  <si>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</si>
  <si>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</si>
  <si>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</si>
  <si>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</si>
  <si>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</si>
  <si>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</si>
  <si>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</si>
  <si>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</si>
  <si>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</si>
  <si>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</si>
  <si>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</si>
  <si>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</si>
  <si>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</si>
  <si>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</si>
  <si>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</si>
  <si>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</si>
  <si>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</si>
  <si>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</si>
  <si>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</si>
  <si>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</si>
  <si>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</si>
  <si>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</si>
  <si>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</si>
  <si>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</si>
  <si>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</si>
  <si>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</si>
  <si>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</si>
  <si>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</si>
  <si>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</si>
  <si>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</si>
  <si>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</si>
  <si>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</si>
  <si>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</si>
  <si>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</si>
  <si>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</si>
  <si>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</si>
  <si>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</si>
  <si>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</si>
  <si>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</si>
  <si>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</si>
  <si>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</si>
  <si>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</si>
  <si>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</si>
  <si>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</si>
  <si>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</si>
  <si>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</si>
  <si>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</si>
  <si>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</si>
  <si>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</si>
  <si>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</si>
  <si>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</si>
  <si>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</si>
  <si>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</si>
  <si>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</si>
  <si>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</si>
  <si>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</si>
  <si>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</si>
  <si>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</si>
  <si>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</si>
  <si>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</si>
  <si>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</si>
  <si>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</si>
  <si>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</si>
  <si>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</si>
  <si>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</si>
  <si>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</si>
  <si>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</si>
  <si>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</si>
  <si>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</si>
  <si>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</si>
  <si>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</si>
  <si>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</si>
  <si>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</si>
  <si>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</si>
  <si>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</si>
  <si>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</si>
  <si>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</si>
  <si>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</si>
  <si>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</si>
  <si>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</si>
  <si>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</si>
  <si>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</si>
  <si>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</si>
  <si>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</si>
  <si>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</si>
  <si>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</si>
  <si>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</si>
  <si>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</si>
  <si>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</si>
  <si>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</si>
  <si>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</si>
  <si>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</si>
  <si>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</si>
  <si>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</si>
  <si>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</si>
  <si>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</si>
  <si>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</si>
  <si>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</si>
  <si>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</si>
  <si>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</si>
  <si>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</si>
  <si>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</si>
  <si>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</si>
  <si>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</si>
  <si>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</si>
  <si>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</si>
  <si>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</si>
  <si>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</si>
  <si>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</si>
  <si>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</si>
  <si>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</si>
  <si>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</si>
  <si>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</si>
  <si>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</si>
  <si>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</si>
  <si>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</si>
  <si>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</si>
  <si>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</si>
  <si>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</si>
  <si>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</si>
  <si>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</si>
  <si>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</si>
  <si>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</si>
  <si>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</si>
  <si>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</si>
  <si>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</si>
  <si>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</si>
  <si>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</si>
  <si>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</si>
  <si>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</si>
  <si>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</si>
  <si>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</si>
  <si>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</si>
  <si>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</si>
  <si>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</si>
  <si>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</si>
  <si>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</si>
  <si>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</si>
  <si>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</si>
  <si>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</si>
  <si>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</si>
  <si>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</si>
  <si>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</si>
  <si>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</si>
  <si>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</si>
  <si>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</si>
  <si>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</si>
  <si>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</si>
  <si>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</si>
  <si>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</si>
  <si>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</si>
  <si>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</si>
  <si>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</si>
  <si>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</si>
  <si>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</si>
  <si>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</si>
  <si>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</si>
  <si>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</si>
  <si>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</si>
  <si>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</si>
  <si>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</si>
  <si>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</si>
  <si>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</si>
  <si>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</si>
  <si>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</si>
  <si>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</si>
  <si>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</si>
  <si>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</si>
  <si>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</si>
  <si>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</si>
  <si>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</si>
  <si>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</si>
  <si>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</si>
  <si>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</si>
  <si>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</si>
  <si>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</si>
  <si>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</si>
  <si>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</si>
  <si>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</si>
  <si>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</si>
  <si>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</si>
  <si>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</si>
  <si>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</si>
  <si>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</si>
  <si>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</si>
  <si>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</si>
  <si>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</si>
  <si>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</si>
  <si>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</si>
  <si>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</si>
  <si>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</si>
  <si>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</si>
  <si>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</si>
  <si>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</si>
  <si>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</si>
  <si>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</si>
  <si>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</si>
  <si>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</si>
  <si>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</si>
  <si>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</si>
  <si>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</si>
  <si>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</si>
  <si>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</si>
  <si>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</si>
  <si>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</si>
  <si>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</si>
  <si>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</si>
  <si>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</si>
  <si>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</si>
  <si>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</si>
  <si>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</si>
  <si>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</si>
  <si>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</si>
  <si>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</si>
  <si>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</si>
  <si>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</si>
  <si>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</si>
  <si>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</si>
  <si>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</si>
  <si>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</si>
  <si>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</si>
  <si>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</si>
  <si>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</si>
  <si>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</si>
  <si>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</si>
  <si>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</si>
  <si>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</si>
  <si>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</si>
  <si>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</si>
  <si>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</si>
  <si>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</si>
  <si>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</si>
  <si>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</si>
  <si>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</si>
  <si>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</si>
  <si>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</si>
  <si>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</si>
  <si>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</si>
  <si>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</si>
  <si>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</si>
  <si>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</si>
  <si>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</si>
  <si>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</si>
  <si>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</si>
  <si>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</si>
  <si>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</si>
  <si>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</si>
  <si>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</si>
  <si>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</si>
  <si>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</si>
  <si>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</si>
  <si>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</si>
  <si>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</si>
  <si>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</si>
  <si>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</si>
  <si>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</si>
  <si>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</si>
  <si>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</si>
  <si>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</si>
  <si>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</si>
  <si>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</si>
  <si>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</si>
  <si>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</si>
  <si>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</si>
  <si>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</si>
  <si>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</si>
  <si>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</si>
  <si>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</si>
  <si>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</si>
  <si>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</si>
  <si>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</si>
  <si>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</si>
  <si>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</si>
  <si>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</si>
  <si>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</si>
  <si>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</si>
  <si>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</si>
  <si>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</si>
  <si>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</si>
  <si>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</si>
  <si>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</si>
  <si>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</si>
  <si>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</si>
  <si>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</si>
  <si>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</si>
  <si>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</si>
  <si>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</si>
  <si>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</si>
  <si>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</si>
  <si>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</si>
  <si>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</si>
  <si>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</si>
  <si>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</si>
  <si>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</si>
  <si>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</si>
  <si>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</si>
  <si>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</si>
  <si>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</si>
  <si>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</si>
  <si>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</si>
  <si>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</si>
  <si>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</si>
  <si>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</si>
  <si>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</si>
  <si>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</si>
  <si>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</si>
  <si>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</si>
  <si>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</si>
  <si>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</si>
  <si>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</si>
  <si>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</si>
  <si>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</si>
  <si>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</si>
  <si>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</si>
  <si>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</si>
  <si>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</si>
  <si>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</si>
  <si>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</si>
  <si>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</si>
  <si>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</si>
  <si>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</si>
  <si>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</si>
  <si>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</si>
  <si>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</si>
  <si>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</si>
  <si>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</si>
  <si>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</si>
  <si>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</si>
  <si>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</si>
  <si>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</si>
  <si>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</si>
  <si>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</si>
  <si>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</si>
  <si>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</si>
  <si>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</si>
  <si>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</si>
  <si>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</si>
  <si>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</si>
  <si>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</si>
  <si>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</si>
  <si>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</si>
  <si>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</si>
  <si>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</si>
  <si>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</si>
  <si>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</si>
  <si>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</si>
  <si>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</si>
  <si>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</si>
  <si>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</si>
  <si>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</si>
  <si>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</si>
  <si>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</si>
  <si>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</si>
  <si>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</si>
  <si>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</si>
  <si>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</si>
  <si>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</si>
  <si>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</si>
  <si>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</si>
  <si>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</si>
  <si>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</si>
  <si>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</si>
  <si>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</si>
  <si>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</si>
  <si>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</si>
  <si>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</si>
  <si>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</si>
  <si>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</si>
  <si>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</si>
  <si>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</si>
  <si>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</si>
  <si>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</si>
  <si>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</si>
  <si>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</si>
  <si>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</si>
  <si>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</si>
  <si>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</si>
  <si>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</si>
  <si>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</si>
  <si>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</si>
  <si>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</si>
  <si>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</si>
  <si>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</si>
  <si>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</si>
  <si>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</si>
  <si>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</si>
  <si>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</si>
  <si>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</si>
  <si>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</si>
  <si>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</si>
  <si>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</si>
  <si>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</si>
  <si>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</si>
  <si>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</si>
  <si>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</si>
  <si>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</si>
  <si>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</si>
  <si>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</si>
  <si>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</si>
  <si>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</si>
  <si>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</si>
  <si>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</si>
  <si>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</si>
  <si>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</si>
  <si>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</si>
  <si>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</si>
  <si>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</si>
  <si>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</si>
  <si>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</si>
  <si>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</si>
  <si>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</si>
  <si>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</si>
  <si>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</si>
  <si>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</si>
  <si>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</si>
  <si>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</si>
  <si>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</si>
  <si>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</si>
  <si>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</si>
  <si>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</si>
  <si>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</si>
  <si>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</si>
  <si>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</si>
  <si>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</si>
  <si>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</si>
  <si>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</si>
  <si>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</si>
  <si>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</si>
  <si>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</si>
  <si>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</si>
  <si>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</si>
  <si>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</si>
  <si>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</si>
  <si>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</si>
  <si>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</si>
  <si>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</si>
  <si>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</si>
  <si>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</si>
  <si>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</si>
  <si>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</si>
  <si>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</si>
  <si>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</si>
  <si>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</si>
  <si>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</si>
  <si>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</si>
  <si>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</si>
  <si>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</si>
  <si>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</si>
  <si>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</si>
  <si>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</si>
  <si>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</si>
  <si>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</si>
  <si>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</si>
  <si>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</si>
  <si>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</si>
  <si>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</si>
  <si>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</si>
  <si>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</si>
  <si>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</si>
  <si>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</si>
  <si>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</si>
  <si>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</si>
  <si>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</si>
  <si>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</si>
  <si>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</si>
  <si>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</si>
  <si>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</si>
  <si>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</si>
  <si>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</si>
  <si>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</si>
  <si>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</si>
  <si>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</si>
  <si>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</si>
  <si>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</si>
  <si>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</si>
  <si>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</si>
  <si>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</si>
  <si>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</si>
  <si>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</si>
  <si>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</si>
  <si>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</si>
  <si>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</si>
  <si>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</si>
  <si>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</si>
  <si>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</si>
  <si>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</si>
  <si>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</si>
  <si>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</si>
  <si>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</si>
  <si>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</si>
  <si>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</si>
  <si>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</si>
  <si>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</si>
  <si>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</si>
  <si>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</si>
  <si>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</si>
  <si>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</si>
  <si>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</si>
  <si>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</si>
  <si>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</si>
  <si>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</si>
  <si>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</si>
  <si>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</si>
  <si>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</si>
  <si>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</si>
  <si>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</si>
  <si>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</si>
  <si>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</si>
  <si>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</si>
  <si>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</si>
  <si>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</si>
  <si>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</si>
  <si>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</si>
  <si>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</si>
  <si>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</si>
  <si>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</si>
  <si>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</si>
  <si>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</si>
  <si>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</si>
  <si>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</si>
  <si>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</si>
  <si>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</si>
  <si>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</si>
  <si>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</si>
  <si>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</si>
  <si>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</si>
  <si>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</si>
  <si>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</si>
  <si>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</si>
  <si>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</si>
  <si>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</si>
  <si>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</si>
  <si>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</si>
  <si>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</si>
  <si>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</si>
  <si>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</si>
  <si>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</si>
  <si>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</si>
  <si>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</si>
  <si>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</si>
  <si>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</si>
  <si>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</si>
  <si>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</si>
  <si>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</si>
  <si>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</si>
  <si>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</si>
  <si>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</si>
  <si>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</si>
  <si>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</si>
  <si>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</si>
  <si>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</si>
  <si>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</si>
  <si>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</si>
  <si>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</si>
  <si>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</si>
  <si>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</si>
  <si>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</si>
  <si>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</si>
  <si>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</si>
  <si>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</si>
  <si>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</si>
  <si>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</si>
  <si>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</si>
  <si>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</si>
  <si>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</si>
  <si>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</si>
  <si>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</si>
  <si>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</si>
  <si>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</si>
  <si>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</si>
  <si>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</si>
  <si>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</si>
  <si>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</si>
  <si>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</si>
  <si>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</si>
  <si>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</si>
  <si>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</si>
  <si>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</si>
  <si>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</si>
  <si>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</si>
  <si>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</si>
  <si>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</si>
  <si>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</si>
  <si>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</si>
  <si>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</si>
  <si>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</si>
  <si>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</si>
  <si>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</si>
  <si>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</si>
  <si>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</si>
  <si>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</si>
  <si>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</si>
  <si>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</si>
  <si>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</si>
  <si>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</si>
  <si>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</si>
  <si>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</si>
  <si>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</si>
  <si>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</si>
  <si>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</si>
  <si>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</si>
  <si>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</si>
  <si>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</si>
  <si>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</si>
  <si>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</si>
  <si>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</si>
  <si>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</si>
  <si>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</si>
  <si>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</si>
  <si>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</si>
  <si>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</si>
  <si>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</si>
  <si>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</si>
  <si>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</si>
  <si>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</si>
  <si>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</si>
  <si>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</si>
  <si>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</si>
  <si>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</si>
  <si>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</si>
  <si>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</si>
  <si>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</si>
  <si>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</si>
  <si>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</si>
  <si>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</si>
  <si>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</si>
  <si>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</si>
  <si>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</si>
  <si>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</si>
  <si>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</si>
  <si>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</si>
  <si>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</si>
  <si>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</si>
  <si>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</si>
  <si>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</si>
  <si>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</si>
  <si>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</si>
  <si>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</si>
  <si>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</si>
  <si>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</si>
  <si>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</si>
  <si>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</si>
  <si>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</si>
  <si>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</si>
  <si>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</si>
  <si>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</si>
  <si>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</si>
  <si>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</si>
  <si>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</si>
  <si>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</si>
  <si>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</si>
  <si>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</si>
  <si>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</si>
  <si>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</si>
  <si>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</si>
  <si>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</si>
  <si>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</si>
  <si>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</si>
  <si>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</si>
  <si>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</si>
  <si>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</si>
  <si>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</si>
  <si>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</si>
  <si>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</si>
  <si>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</si>
  <si>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</si>
  <si>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</si>
  <si>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</si>
  <si>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</si>
  <si>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</si>
  <si>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</si>
  <si>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</si>
  <si>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</si>
  <si>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</si>
  <si>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</si>
  <si>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</si>
  <si>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</si>
  <si>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</si>
  <si>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</si>
  <si>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</si>
  <si>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</si>
  <si>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</si>
  <si>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</si>
  <si>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</si>
  <si>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</si>
  <si>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</si>
  <si>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</si>
  <si>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</si>
  <si>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</si>
  <si>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</si>
  <si>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</si>
  <si>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</si>
  <si>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</si>
  <si>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</si>
  <si>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</si>
  <si>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</si>
  <si>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</si>
  <si>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</si>
  <si>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</si>
  <si>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</si>
  <si>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</si>
  <si>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</si>
  <si>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</si>
  <si>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</si>
  <si>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</si>
  <si>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</si>
  <si>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</si>
  <si>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</si>
  <si>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</si>
  <si>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</si>
  <si>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</si>
  <si>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</si>
  <si>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</si>
  <si>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</si>
  <si>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</si>
  <si>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</si>
  <si>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</si>
  <si>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</si>
  <si>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</si>
  <si>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</si>
  <si>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</si>
  <si>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</si>
  <si>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</si>
  <si>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</si>
  <si>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</si>
  <si>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</si>
  <si>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</si>
  <si>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</si>
  <si>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</si>
  <si>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</si>
  <si>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</si>
  <si>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</si>
  <si>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</si>
  <si>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</si>
  <si>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</si>
  <si>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</si>
  <si>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</si>
  <si>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</si>
  <si>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</si>
  <si>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</si>
  <si>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</si>
  <si>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</si>
  <si>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</si>
  <si>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</si>
  <si>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</si>
  <si>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</si>
  <si>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</si>
  <si>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</si>
  <si>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</si>
  <si>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</si>
  <si>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</si>
  <si>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</si>
  <si>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</si>
  <si>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</si>
  <si>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</si>
  <si>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</si>
  <si>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</si>
  <si>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</si>
  <si>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</si>
  <si>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</si>
  <si>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</si>
  <si>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</si>
  <si>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</si>
  <si>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</si>
  <si>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</si>
  <si>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</si>
  <si>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</si>
  <si>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</si>
  <si>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</si>
  <si>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</si>
  <si>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</si>
  <si>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</si>
  <si>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</si>
  <si>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</si>
  <si>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</si>
  <si>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</si>
  <si>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</si>
  <si>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</si>
  <si>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</si>
  <si>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</si>
  <si>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</si>
  <si>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</si>
  <si>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</si>
  <si>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</si>
  <si>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</si>
  <si>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</si>
  <si>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</si>
  <si>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</si>
  <si>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</si>
  <si>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</si>
  <si>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</si>
  <si>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</si>
  <si>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</si>
  <si>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</si>
  <si>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</si>
  <si>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</si>
  <si>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</si>
  <si>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</si>
  <si>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</si>
  <si>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</si>
  <si>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</si>
  <si>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</si>
  <si>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</si>
  <si>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</si>
  <si>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</si>
  <si>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</si>
  <si>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</si>
  <si>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</si>
  <si>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</si>
  <si>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</si>
  <si>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</si>
  <si>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</si>
  <si>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</si>
  <si>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</si>
  <si>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</si>
  <si>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</si>
  <si>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</si>
  <si>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</si>
  <si>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</si>
  <si>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</si>
  <si>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</si>
  <si>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</si>
  <si>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</si>
  <si>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</si>
  <si>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</si>
  <si>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</si>
  <si>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</si>
  <si>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</si>
  <si>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</si>
  <si>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</si>
  <si>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</si>
  <si>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</si>
  <si>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</si>
  <si>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</si>
  <si>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</si>
  <si>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</si>
  <si>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</si>
  <si>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</si>
  <si>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</si>
  <si>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</si>
  <si>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</si>
  <si>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</si>
  <si>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</si>
  <si>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</si>
  <si>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</si>
  <si>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</si>
  <si>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</si>
  <si>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</si>
  <si>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</si>
  <si>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</si>
  <si>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</si>
  <si>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</si>
  <si>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</si>
  <si>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</si>
  <si>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</si>
  <si>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</si>
  <si>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</si>
  <si>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</si>
  <si>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</si>
  <si>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</si>
  <si>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</si>
  <si>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</si>
  <si>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</si>
  <si>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</si>
  <si>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</si>
  <si>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</si>
  <si>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</si>
  <si>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</si>
  <si>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</si>
  <si>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</si>
  <si>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</si>
  <si>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</si>
  <si>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</si>
  <si>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</si>
  <si>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</si>
  <si>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</si>
  <si>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</si>
  <si>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</si>
  <si>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</si>
  <si>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</si>
  <si>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</si>
  <si>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</si>
  <si>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</si>
  <si>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</si>
  <si>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</si>
  <si>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</si>
  <si>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</si>
  <si>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</si>
  <si>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</si>
  <si>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</si>
  <si>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</si>
  <si>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</si>
  <si>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</si>
  <si>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</si>
  <si>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</si>
  <si>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</si>
  <si>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</si>
  <si>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</si>
  <si>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</si>
  <si>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</si>
  <si>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</si>
  <si>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</si>
  <si>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</si>
  <si>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</si>
  <si>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</si>
  <si>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</si>
  <si>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</si>
  <si>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</si>
  <si>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</si>
  <si>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</si>
  <si>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</si>
  <si>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</si>
  <si>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</si>
  <si>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</si>
  <si>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</si>
  <si>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</si>
  <si>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</si>
  <si>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</si>
  <si>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</si>
  <si>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</si>
  <si>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</si>
  <si>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</si>
  <si>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</si>
  <si>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</si>
  <si>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</si>
  <si>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</si>
  <si>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</si>
  <si>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</si>
  <si>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</si>
  <si>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</si>
  <si>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</si>
  <si>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</si>
  <si>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</si>
  <si>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</si>
  <si>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</si>
  <si>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</si>
  <si>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</si>
  <si>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</si>
  <si>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</si>
  <si>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</si>
  <si>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</si>
  <si>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</si>
  <si>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</si>
  <si>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</si>
  <si>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</si>
  <si>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</si>
  <si>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</si>
  <si>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</si>
  <si>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</si>
  <si>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</si>
  <si>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</si>
  <si>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</si>
  <si>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</si>
  <si>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</si>
  <si>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</si>
  <si>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</si>
  <si>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</si>
  <si>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</si>
  <si>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</si>
  <si>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</si>
  <si>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</si>
  <si>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</si>
  <si>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</si>
  <si>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</si>
  <si>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</si>
  <si>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</si>
  <si>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</si>
  <si>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</si>
  <si>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</si>
  <si>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</si>
  <si>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</si>
  <si>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</si>
  <si>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</si>
  <si>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</si>
  <si>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</si>
  <si>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</si>
  <si>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</si>
  <si>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</si>
  <si>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</si>
  <si>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</si>
  <si>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</si>
  <si>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</si>
  <si>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</si>
  <si>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</si>
  <si>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</si>
  <si>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</si>
  <si>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</si>
  <si>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</si>
  <si>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</si>
  <si>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</si>
  <si>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</si>
  <si>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</si>
  <si>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</si>
  <si>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</si>
  <si>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</si>
  <si>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</si>
  <si>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</si>
  <si>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</si>
  <si>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</si>
  <si>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</si>
  <si>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</si>
  <si>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</si>
  <si>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</si>
  <si>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</si>
  <si>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</si>
  <si>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</si>
  <si>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</si>
  <si>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</si>
  <si>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</si>
  <si>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</si>
  <si>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</si>
  <si>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</si>
  <si>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</si>
  <si>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</si>
  <si>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</si>
  <si>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</si>
  <si>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</si>
  <si>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</si>
  <si>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</si>
  <si>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</si>
  <si>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</si>
  <si>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</si>
  <si>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</si>
  <si>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</si>
  <si>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</si>
  <si>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</si>
  <si>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</si>
  <si>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</si>
  <si>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</si>
  <si>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</si>
  <si>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</si>
  <si>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</si>
  <si>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</si>
  <si>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</si>
  <si>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</si>
  <si>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</si>
  <si>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</si>
  <si>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</si>
  <si>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</si>
  <si>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</si>
  <si>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</si>
  <si>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</si>
  <si>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</si>
  <si>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</si>
  <si>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</si>
  <si>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</si>
  <si>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</si>
  <si>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</si>
  <si>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</si>
  <si>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</si>
  <si>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</si>
  <si>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</si>
  <si>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</si>
  <si>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</si>
  <si>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</si>
  <si>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</si>
  <si>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</si>
  <si>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</si>
  <si>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</si>
  <si>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</si>
  <si>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</si>
  <si>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</si>
  <si>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</si>
  <si>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</si>
  <si>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</si>
  <si>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</si>
  <si>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</si>
  <si>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</si>
  <si>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</si>
  <si>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</si>
  <si>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</si>
  <si>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</si>
  <si>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</si>
  <si>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</si>
  <si>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</si>
  <si>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</si>
  <si>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</si>
  <si>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</si>
  <si>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</si>
  <si>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</si>
  <si>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</si>
  <si>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</si>
  <si>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</si>
  <si>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</si>
  <si>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</si>
  <si>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</si>
  <si>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</si>
  <si>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</si>
  <si>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</si>
  <si>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</si>
  <si>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</si>
  <si>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</si>
  <si>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</si>
  <si>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</si>
  <si>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</si>
  <si>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</si>
  <si>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</si>
  <si>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</si>
  <si>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</si>
  <si>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</si>
  <si>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</si>
  <si>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</si>
  <si>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</si>
  <si>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</si>
  <si>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</si>
  <si>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</si>
  <si>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</si>
  <si>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</si>
  <si>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</si>
  <si>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</si>
  <si>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</si>
  <si>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</si>
  <si>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</si>
  <si>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</si>
  <si>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</si>
  <si>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</si>
  <si>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</si>
  <si>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</si>
  <si>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</si>
  <si>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</si>
  <si>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</si>
  <si>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</si>
  <si>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</si>
  <si>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</si>
  <si>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</si>
  <si>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</si>
  <si>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</si>
  <si>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</si>
  <si>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</si>
  <si>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</si>
  <si>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</si>
  <si>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</si>
  <si>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</si>
  <si>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</si>
  <si>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</si>
  <si>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</si>
  <si>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</si>
  <si>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</si>
  <si>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</si>
  <si>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</si>
  <si>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</si>
  <si>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</si>
  <si>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</si>
  <si>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</si>
  <si>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</si>
  <si>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</si>
  <si>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</si>
  <si>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</si>
  <si>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</si>
  <si>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</si>
  <si>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</si>
  <si>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</si>
  <si>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</si>
  <si>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</si>
  <si>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</si>
  <si>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</si>
  <si>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</si>
  <si>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</si>
  <si>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</si>
  <si>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</si>
  <si>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</si>
  <si>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</si>
  <si>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</si>
  <si>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</si>
  <si>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</si>
  <si>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</si>
  <si>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</si>
  <si>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</si>
  <si>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</si>
  <si>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</si>
  <si>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</si>
  <si>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</si>
  <si>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</si>
  <si>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</si>
  <si>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</si>
  <si>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</si>
  <si>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</si>
  <si>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</si>
  <si>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</si>
  <si>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</si>
  <si>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</si>
  <si>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</si>
  <si>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</si>
  <si>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</si>
  <si>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</si>
  <si>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</si>
  <si>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</si>
  <si>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</si>
  <si>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</si>
  <si>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</si>
  <si>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</si>
  <si>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</si>
  <si>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</si>
  <si>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</si>
  <si>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</si>
  <si>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</si>
  <si>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</si>
  <si>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</si>
  <si>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</si>
  <si>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</si>
  <si>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</si>
  <si>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</si>
  <si>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</si>
  <si>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</si>
  <si>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</si>
  <si>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</si>
  <si>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</si>
  <si>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</si>
  <si>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</si>
  <si>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</si>
  <si>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</si>
  <si>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</si>
  <si>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</si>
  <si>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</si>
  <si>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</si>
  <si>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</si>
  <si>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</si>
  <si>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</si>
  <si>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</si>
  <si>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</si>
  <si>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</si>
  <si>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</si>
  <si>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</si>
  <si>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</si>
  <si>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</si>
  <si>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</si>
  <si>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</si>
  <si>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</si>
  <si>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</si>
  <si>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</si>
  <si>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</si>
  <si>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</si>
  <si>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</si>
  <si>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</si>
  <si>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</si>
  <si>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</si>
  <si>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</si>
  <si>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</si>
  <si>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</si>
  <si>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</si>
  <si>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</si>
  <si>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</si>
  <si>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</si>
  <si>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</si>
  <si>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</si>
  <si>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</si>
  <si>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</si>
  <si>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</si>
  <si>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</si>
  <si>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</si>
  <si>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</si>
  <si>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</si>
  <si>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</si>
  <si>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</si>
  <si>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</si>
  <si>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</si>
  <si>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</si>
  <si>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</si>
  <si>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</si>
  <si>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</si>
  <si>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</si>
  <si>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</si>
  <si>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</si>
  <si>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</si>
  <si>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</si>
  <si>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</si>
  <si>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</si>
  <si>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</si>
  <si>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</si>
  <si>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</si>
  <si>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</si>
  <si>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</si>
  <si>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</si>
  <si>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</si>
  <si>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</si>
  <si>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</si>
  <si>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</si>
  <si>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</si>
  <si>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</si>
  <si>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</si>
  <si>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</si>
  <si>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</si>
  <si>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</si>
  <si>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</si>
  <si>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</si>
  <si>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</si>
  <si>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</si>
  <si>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</si>
  <si>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</si>
  <si>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</si>
  <si>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</si>
  <si>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</si>
  <si>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</si>
  <si>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</si>
  <si>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</si>
  <si>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</si>
  <si>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</si>
  <si>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</si>
  <si>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</si>
  <si>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</si>
  <si>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</si>
  <si>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</si>
  <si>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</si>
  <si>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</si>
  <si>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</si>
  <si>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</si>
  <si>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</si>
  <si>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</si>
  <si>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</si>
  <si>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</si>
  <si>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</si>
  <si>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</si>
  <si>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</si>
  <si>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</si>
  <si>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</si>
  <si>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</si>
  <si>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</si>
  <si>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</si>
  <si>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</si>
  <si>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</si>
  <si>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</si>
  <si>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</si>
  <si>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</si>
  <si>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</si>
  <si>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</si>
  <si>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</si>
  <si>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</si>
  <si>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</si>
  <si>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</si>
  <si>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</si>
  <si>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</si>
  <si>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</si>
  <si>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</si>
  <si>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</si>
  <si>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</si>
  <si>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</si>
  <si>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</si>
  <si>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</si>
  <si>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</si>
  <si>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</si>
  <si>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</si>
  <si>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</si>
  <si>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</si>
  <si>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</si>
  <si>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</si>
  <si>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</si>
  <si>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</si>
  <si>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</si>
  <si>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</si>
  <si>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</si>
  <si>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</si>
  <si>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</si>
  <si>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</si>
  <si>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</si>
  <si>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</si>
  <si>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</si>
  <si>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</si>
  <si>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</si>
  <si>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</si>
  <si>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</si>
  <si>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</si>
  <si>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</si>
  <si>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</si>
  <si>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</si>
  <si>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</si>
  <si>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</si>
  <si>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</si>
  <si>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</si>
  <si>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</si>
  <si>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</si>
  <si>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</si>
  <si>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</si>
  <si>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</si>
  <si>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</si>
  <si>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</si>
  <si>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</si>
  <si>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</si>
  <si>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</si>
  <si>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</si>
  <si>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</si>
  <si>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</si>
  <si>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</si>
  <si>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</si>
  <si>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</si>
  <si>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</si>
  <si>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</si>
  <si>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</si>
  <si>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</si>
  <si>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</si>
  <si>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</si>
  <si>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</si>
  <si>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</si>
  <si>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</si>
  <si>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</si>
  <si>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</si>
  <si>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</si>
  <si>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</si>
  <si>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</si>
  <si>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</si>
  <si>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</si>
  <si>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</si>
  <si>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</si>
  <si>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</si>
  <si>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</si>
  <si>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</si>
  <si>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</si>
  <si>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</si>
  <si>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</si>
  <si>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</si>
  <si>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</si>
  <si>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</si>
  <si>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</si>
  <si>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</si>
  <si>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</si>
  <si>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</si>
  <si>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</si>
  <si>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</si>
  <si>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</si>
  <si>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</si>
  <si>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</si>
  <si>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</si>
  <si>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</si>
  <si>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</si>
  <si>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</si>
  <si>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</si>
  <si>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</si>
  <si>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</si>
  <si>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</si>
  <si>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</si>
  <si>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</si>
  <si>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</si>
  <si>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</si>
  <si>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</si>
  <si>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</si>
  <si>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</si>
  <si>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</si>
  <si>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</si>
  <si>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</si>
  <si>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</si>
  <si>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</si>
  <si>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</si>
  <si>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</si>
  <si>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</si>
  <si>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</si>
  <si>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</si>
  <si>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</si>
  <si>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</si>
  <si>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</si>
  <si>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</si>
  <si>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</si>
  <si>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</si>
  <si>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</si>
  <si>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</si>
  <si>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</si>
  <si>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</si>
  <si>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</si>
  <si>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</si>
  <si>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</si>
  <si>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</si>
  <si>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</si>
  <si>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</si>
  <si>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</si>
  <si>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</si>
  <si>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</si>
  <si>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</si>
  <si>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</si>
  <si>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</si>
  <si>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</si>
  <si>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</si>
  <si>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</si>
  <si>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</si>
  <si>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</si>
  <si>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</si>
  <si>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</si>
  <si>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</si>
  <si>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</si>
  <si>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</si>
  <si>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</si>
  <si>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</si>
  <si>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</si>
  <si>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</si>
  <si>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</si>
  <si>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</si>
  <si>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</si>
  <si>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</si>
  <si>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</si>
  <si>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</si>
  <si>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</si>
  <si>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</si>
  <si>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</si>
  <si>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</si>
  <si>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</si>
  <si>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</si>
  <si>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</si>
  <si>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</si>
  <si>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</si>
  <si>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</si>
  <si>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</si>
  <si>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</si>
  <si>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</si>
  <si>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</si>
  <si>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</si>
  <si>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</si>
  <si>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</si>
  <si>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</si>
  <si>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</si>
  <si>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</si>
  <si>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</si>
  <si>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</si>
  <si>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</si>
  <si>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</si>
  <si>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</si>
  <si>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</si>
  <si>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</si>
  <si>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</si>
  <si>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</si>
  <si>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</si>
  <si>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</si>
  <si>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</si>
  <si>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</si>
  <si>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</si>
  <si>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</si>
  <si>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</si>
  <si>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</si>
  <si>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</si>
  <si>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</si>
  <si>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</si>
  <si>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</si>
  <si>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</si>
  <si>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</si>
  <si>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</si>
  <si>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</si>
  <si>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</si>
  <si>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</si>
  <si>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</si>
  <si>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</si>
  <si>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</si>
  <si>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</si>
  <si>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</si>
  <si>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</si>
  <si>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</si>
  <si>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</si>
  <si>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</si>
  <si>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</si>
  <si>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</si>
  <si>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</si>
  <si>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</si>
  <si>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</si>
  <si>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</si>
  <si>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</si>
  <si>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</si>
  <si>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</si>
  <si>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</si>
  <si>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</si>
  <si>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</si>
  <si>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</si>
  <si>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</si>
  <si>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</si>
  <si>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</si>
  <si>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</si>
  <si>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</si>
  <si>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</si>
  <si>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</si>
  <si>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</si>
  <si>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</si>
  <si>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</si>
  <si>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</si>
  <si>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</si>
  <si>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</si>
  <si>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</si>
  <si>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</si>
  <si>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</si>
  <si>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</si>
  <si>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</si>
  <si>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</si>
  <si>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</si>
  <si>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</si>
  <si>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</si>
  <si>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</si>
  <si>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</si>
  <si>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</si>
  <si>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</si>
  <si>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</si>
  <si>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</si>
  <si>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</si>
  <si>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</si>
  <si>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</si>
  <si>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</si>
  <si>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</si>
  <si>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</si>
  <si>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</si>
  <si>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</si>
  <si>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</si>
  <si>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</si>
  <si>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</si>
  <si>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</si>
  <si>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</si>
  <si>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</si>
  <si>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</si>
  <si>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</si>
  <si>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</si>
  <si>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</si>
  <si>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</si>
  <si>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</si>
  <si>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</si>
  <si>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</si>
  <si>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</si>
  <si>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</si>
  <si>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</si>
  <si>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</si>
  <si>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</si>
  <si>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</si>
  <si>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</si>
  <si>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</si>
  <si>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</si>
  <si>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</si>
  <si>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</si>
  <si>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</si>
  <si>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</si>
  <si>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</si>
  <si>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</si>
  <si>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</si>
  <si>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</si>
  <si>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</si>
  <si>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</si>
  <si>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</si>
  <si>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</si>
  <si>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</si>
  <si>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</si>
  <si>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</si>
  <si>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</si>
  <si>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</si>
  <si>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</si>
  <si>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</si>
  <si>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</si>
  <si>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</si>
  <si>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</si>
  <si>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</si>
  <si>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</si>
  <si>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</si>
  <si>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</si>
  <si>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</si>
  <si>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</si>
  <si>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</si>
  <si>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</si>
  <si>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</si>
  <si>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</si>
  <si>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</si>
  <si>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</si>
  <si>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</si>
  <si>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</si>
  <si>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</si>
  <si>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</si>
  <si>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</si>
  <si>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</si>
  <si>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</si>
  <si>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</si>
  <si>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</si>
  <si>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</si>
  <si>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</si>
  <si>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</si>
  <si>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</si>
  <si>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</si>
  <si>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</si>
  <si>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</si>
  <si>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</si>
  <si>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</si>
  <si>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</si>
  <si>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</si>
  <si>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</si>
  <si>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</si>
  <si>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</si>
  <si>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</si>
  <si>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</si>
  <si>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</si>
  <si>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</si>
  <si>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</si>
  <si>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</si>
  <si>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</si>
  <si>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</si>
  <si>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</si>
  <si>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</si>
  <si>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</si>
  <si>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</si>
  <si>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</si>
  <si>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</si>
  <si>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</si>
  <si>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</si>
  <si>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</si>
  <si>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</si>
  <si>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</si>
  <si>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</si>
  <si>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</si>
  <si>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</si>
  <si>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</si>
  <si>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</si>
  <si>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</si>
  <si>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</si>
  <si>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</si>
  <si>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</si>
  <si>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</si>
  <si>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</si>
  <si>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</si>
  <si>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</si>
  <si>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</si>
  <si>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</si>
  <si>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</si>
  <si>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</si>
  <si>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</si>
  <si>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</si>
  <si>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</si>
  <si>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</si>
  <si>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</si>
  <si>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</si>
  <si>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</si>
  <si>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</si>
  <si>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</si>
  <si>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</si>
  <si>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</si>
  <si>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</si>
  <si>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</si>
  <si>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</si>
  <si>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</si>
  <si>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</si>
  <si>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</si>
  <si>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</si>
  <si>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</si>
  <si>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</si>
  <si>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</si>
  <si>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</si>
  <si>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</si>
  <si>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</si>
  <si>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</si>
  <si>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</si>
  <si>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</si>
  <si>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</si>
  <si>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</si>
  <si>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</si>
  <si>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</si>
  <si>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</si>
  <si>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</si>
  <si>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</si>
  <si>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</si>
  <si>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</si>
  <si>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</si>
  <si>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</si>
  <si>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</si>
  <si>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</si>
  <si>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</si>
  <si>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</si>
  <si>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</si>
  <si>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</si>
  <si>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</si>
  <si>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</si>
  <si>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</si>
  <si>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</si>
  <si>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</si>
  <si>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</si>
  <si>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</si>
  <si>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</si>
  <si>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</si>
  <si>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</si>
  <si>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</si>
  <si>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</si>
  <si>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</si>
  <si>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</si>
  <si>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</si>
  <si>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</si>
  <si>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</si>
  <si>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</si>
  <si>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</si>
  <si>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</si>
  <si>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</si>
  <si>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</si>
  <si>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</si>
  <si>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</si>
  <si>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</si>
  <si>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</si>
  <si>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</si>
  <si>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</si>
  <si>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</si>
  <si>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</si>
  <si>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</si>
  <si>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</si>
  <si>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</si>
  <si>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</si>
  <si>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</si>
  <si>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</si>
  <si>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</si>
  <si>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</si>
  <si>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</si>
  <si>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</si>
  <si>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</si>
  <si>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</si>
  <si>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</si>
  <si>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</si>
  <si>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</si>
  <si>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</si>
  <si>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</si>
  <si>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</si>
  <si>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</si>
  <si>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</si>
  <si>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</si>
  <si>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</si>
  <si>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</si>
  <si>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</si>
  <si>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</si>
  <si>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</si>
  <si>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</si>
  <si>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</si>
  <si>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</si>
  <si>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</si>
  <si>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</si>
  <si>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</si>
  <si>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</si>
  <si>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</si>
  <si>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</si>
  <si>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</si>
  <si>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</si>
  <si>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</si>
  <si>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</si>
  <si>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</si>
  <si>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</si>
  <si>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</si>
  <si>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</si>
  <si>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</si>
  <si>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</si>
  <si>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</si>
  <si>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</si>
  <si>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</si>
  <si>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</si>
  <si>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</si>
  <si>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</si>
  <si>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</si>
  <si>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</si>
  <si>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</si>
  <si>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</si>
  <si>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</si>
  <si>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</si>
  <si>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</si>
  <si>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</si>
  <si>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</si>
  <si>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</si>
  <si>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</si>
  <si>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</si>
  <si>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</si>
  <si>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</si>
  <si>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</si>
  <si>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</si>
  <si>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</si>
  <si>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</si>
  <si>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</si>
  <si>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</si>
  <si>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</si>
  <si>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</si>
  <si>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</si>
  <si>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</si>
  <si>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</si>
  <si>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</si>
  <si>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</si>
  <si>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</si>
  <si>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</si>
  <si>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</si>
  <si>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</si>
  <si>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</si>
  <si>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</si>
  <si>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</si>
  <si>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</si>
  <si>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</si>
  <si>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</si>
  <si>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</si>
  <si>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</si>
  <si>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</si>
  <si>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</si>
  <si>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</si>
  <si>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</si>
  <si>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</si>
  <si>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</si>
  <si>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</si>
  <si>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</si>
  <si>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</si>
  <si>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</si>
  <si>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</si>
  <si>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</si>
  <si>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</si>
  <si>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</si>
  <si>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</si>
  <si>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</si>
  <si>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</si>
  <si>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</si>
  <si>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</si>
  <si>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</si>
  <si>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</si>
  <si>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</si>
  <si>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</si>
  <si>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</si>
  <si>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</si>
  <si>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</si>
  <si>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</si>
  <si>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</si>
  <si>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</si>
  <si>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</si>
  <si>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</si>
  <si>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</si>
  <si>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</si>
  <si>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</si>
  <si>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</si>
  <si>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</si>
  <si>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</si>
  <si>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</si>
  <si>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</si>
  <si>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</si>
  <si>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</si>
  <si>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</si>
  <si>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</si>
  <si>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</si>
  <si>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</si>
  <si>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</si>
  <si>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</si>
  <si>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</si>
  <si>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</si>
  <si>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</si>
  <si>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</si>
  <si>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</si>
  <si>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</si>
  <si>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</si>
  <si>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</si>
  <si>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</si>
  <si>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</si>
  <si>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</si>
  <si>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</si>
  <si>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</si>
  <si>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</si>
  <si>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</si>
  <si>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</si>
  <si>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</si>
  <si>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</si>
  <si>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</si>
  <si>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</si>
  <si>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</si>
  <si>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</si>
  <si>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</si>
  <si>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</si>
  <si>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</si>
  <si>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</si>
  <si>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</si>
  <si>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</si>
  <si>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</si>
  <si>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</si>
  <si>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</si>
  <si>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</si>
  <si>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</si>
  <si>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</si>
  <si>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</si>
  <si>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</si>
  <si>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</si>
  <si>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</si>
  <si>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</si>
  <si>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</si>
  <si>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</si>
  <si>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</si>
  <si>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</si>
  <si>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</si>
  <si>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</si>
  <si>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</si>
  <si>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</si>
  <si>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</si>
  <si>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</si>
  <si>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</si>
  <si>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</si>
  <si>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</si>
  <si>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</si>
  <si>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</si>
  <si>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</si>
  <si>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</si>
  <si>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</si>
  <si>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</si>
  <si>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</si>
  <si>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</si>
  <si>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</si>
  <si>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</si>
  <si>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</si>
  <si>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</si>
  <si>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</si>
  <si>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</si>
  <si>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</si>
  <si>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</si>
  <si>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</si>
  <si>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</si>
  <si>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</si>
  <si>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</si>
  <si>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</si>
  <si>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</si>
  <si>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</si>
  <si>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</si>
  <si>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</si>
  <si>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</si>
  <si>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</si>
  <si>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</si>
  <si>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</si>
  <si>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</si>
  <si>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</si>
  <si>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</si>
  <si>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</si>
  <si>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</si>
  <si>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</si>
  <si>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</si>
  <si>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</si>
  <si>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</si>
  <si>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</si>
  <si>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</si>
  <si>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</si>
  <si>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</si>
  <si>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</si>
  <si>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</si>
  <si>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</si>
  <si>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</si>
  <si>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</si>
  <si>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</si>
  <si>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</si>
  <si>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</si>
  <si>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</si>
  <si>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</si>
  <si>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</si>
  <si>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</si>
  <si>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</si>
  <si>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</si>
  <si>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</si>
  <si>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</si>
  <si>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</si>
  <si>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</si>
  <si>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</si>
  <si>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</si>
  <si>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</si>
  <si>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</si>
  <si>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</si>
  <si>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</si>
  <si>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</si>
  <si>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</si>
  <si>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</si>
  <si>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</si>
  <si>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</si>
  <si>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</si>
  <si>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</si>
  <si>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</si>
  <si>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</si>
  <si>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</si>
  <si>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</si>
  <si>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</si>
  <si>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</si>
  <si>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</si>
  <si>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</si>
  <si>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</si>
  <si>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</si>
  <si>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</si>
  <si>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</si>
  <si>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</si>
  <si>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</si>
  <si>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</si>
  <si>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</si>
  <si>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</si>
  <si>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</si>
  <si>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</si>
  <si>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</si>
  <si>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</si>
  <si>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</si>
  <si>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</si>
  <si>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</si>
  <si>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</si>
  <si>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</si>
  <si>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</si>
  <si>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</si>
  <si>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</si>
  <si>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</si>
  <si>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</si>
  <si>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</si>
  <si>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</si>
  <si>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</si>
  <si>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</si>
  <si>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</si>
  <si>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</si>
  <si>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</si>
  <si>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</si>
  <si>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</si>
  <si>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</si>
  <si>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</si>
  <si>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</si>
  <si>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</si>
  <si>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</si>
  <si>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</si>
  <si>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</si>
  <si>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</si>
  <si>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</si>
  <si>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</si>
  <si>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</si>
  <si>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</si>
  <si>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</si>
  <si>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</si>
  <si>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</si>
  <si>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</si>
  <si>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</si>
  <si>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</si>
  <si>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</si>
  <si>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</si>
  <si>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</si>
  <si>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</si>
  <si>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</si>
  <si>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</si>
  <si>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</si>
  <si>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</si>
  <si>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</si>
  <si>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</si>
  <si>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</si>
  <si>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</si>
  <si>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</si>
  <si>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</si>
  <si>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</si>
  <si>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</si>
  <si>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</si>
  <si>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</si>
  <si>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</si>
  <si>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</si>
  <si>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</si>
  <si>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</si>
  <si>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</si>
  <si>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</si>
  <si>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</si>
  <si>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</si>
  <si>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</si>
  <si>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</si>
  <si>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</si>
  <si>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</si>
  <si>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</si>
  <si>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</si>
  <si>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</si>
  <si>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</si>
  <si>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</si>
  <si>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</si>
  <si>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</si>
  <si>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</si>
  <si>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</si>
  <si>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</si>
  <si>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</si>
  <si>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</si>
  <si>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</si>
  <si>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</si>
  <si>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</si>
  <si>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</si>
  <si>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</si>
  <si>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</si>
  <si>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</si>
  <si>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</si>
  <si>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</si>
  <si>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</si>
  <si>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</si>
  <si>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</si>
  <si>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</si>
  <si>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</si>
  <si>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</si>
  <si>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</si>
  <si>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</si>
  <si>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</si>
  <si>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</si>
  <si>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</si>
  <si>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</si>
  <si>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</si>
  <si>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</si>
  <si>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</si>
  <si>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</si>
  <si>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</si>
  <si>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</si>
  <si>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</si>
  <si>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</si>
  <si>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</si>
  <si>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</si>
  <si>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</si>
  <si>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</si>
  <si>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</si>
  <si>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</si>
  <si>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</si>
  <si>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</si>
  <si>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</si>
  <si>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</si>
  <si>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</si>
  <si>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</si>
  <si>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</si>
  <si>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</si>
  <si>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</si>
  <si>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</si>
  <si>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</si>
  <si>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</si>
  <si>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</si>
  <si>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</si>
  <si>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</si>
  <si>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</si>
  <si>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</si>
  <si>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</si>
  <si>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</si>
  <si>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</si>
  <si>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</si>
  <si>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</si>
  <si>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</si>
  <si>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</si>
  <si>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</si>
  <si>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</si>
  <si>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</si>
  <si>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</si>
  <si>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</si>
  <si>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</si>
  <si>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</si>
  <si>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</si>
  <si>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</si>
  <si>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</si>
  <si>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</si>
  <si>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</si>
  <si>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</si>
  <si>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</si>
  <si>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</si>
  <si>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</si>
  <si>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</si>
  <si>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</si>
  <si>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</si>
  <si>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</si>
  <si>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</si>
  <si>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</si>
  <si>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</si>
  <si>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</si>
  <si>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</si>
  <si>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</si>
  <si>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</si>
  <si>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</si>
  <si>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</si>
  <si>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</si>
  <si>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</si>
  <si>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</si>
  <si>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</si>
  <si>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</si>
  <si>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</si>
  <si>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</si>
  <si>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</si>
  <si>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</si>
  <si>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</si>
  <si>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</si>
  <si>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</si>
  <si>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</si>
  <si>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</si>
  <si>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</si>
  <si>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</si>
  <si>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</si>
  <si>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</si>
  <si>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</si>
  <si>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</si>
  <si>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</si>
  <si>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</si>
  <si>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</si>
  <si>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</si>
  <si>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</si>
  <si>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</si>
  <si>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</si>
  <si>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</si>
  <si>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</si>
  <si>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</si>
  <si>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</si>
  <si>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</si>
  <si>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</si>
  <si>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</si>
  <si>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</si>
  <si>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</si>
  <si>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</si>
  <si>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</si>
  <si>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</si>
  <si>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</si>
  <si>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</si>
  <si>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</si>
  <si>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</si>
  <si>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</si>
  <si>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</si>
  <si>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</si>
  <si>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</si>
  <si>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</si>
  <si>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</si>
  <si>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</si>
  <si>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</si>
  <si>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</si>
  <si>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</si>
  <si>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</si>
  <si>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</si>
  <si>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</si>
  <si>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</si>
  <si>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</si>
  <si>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</si>
  <si>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</si>
  <si>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</si>
  <si>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</si>
  <si>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</si>
  <si>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</si>
  <si>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</si>
  <si>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</si>
  <si>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</si>
  <si>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</si>
  <si>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</si>
  <si>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</si>
  <si>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</si>
  <si>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</si>
  <si>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</si>
  <si>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</si>
  <si>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</si>
  <si>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</si>
  <si>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</si>
  <si>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</si>
  <si>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</si>
  <si>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</si>
  <si>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</si>
  <si>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</si>
  <si>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</si>
  <si>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</si>
  <si>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</si>
  <si>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</si>
  <si>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</si>
  <si>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</si>
  <si>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</si>
  <si>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</si>
  <si>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</si>
  <si>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</si>
  <si>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</si>
  <si>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</si>
  <si>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</si>
  <si>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</si>
  <si>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</si>
  <si>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</si>
  <si>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</si>
  <si>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</si>
  <si>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</si>
  <si>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</si>
  <si>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</si>
  <si>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</si>
  <si>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</si>
  <si>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</si>
  <si>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</si>
  <si>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</si>
  <si>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</si>
  <si>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</si>
  <si>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</si>
  <si>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</si>
  <si>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</si>
  <si>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</si>
  <si>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</si>
  <si>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</si>
  <si>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</si>
  <si>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</si>
  <si>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</si>
  <si>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</si>
  <si>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</si>
  <si>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</si>
  <si>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</si>
  <si>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</si>
  <si>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</si>
  <si>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</si>
  <si>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</si>
  <si>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</si>
  <si>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</si>
  <si>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</si>
  <si>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</si>
  <si>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</si>
  <si>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</si>
  <si>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</si>
  <si>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</si>
  <si>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</si>
  <si>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</si>
  <si>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</si>
  <si>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</si>
  <si>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</si>
  <si>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</si>
  <si>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</si>
  <si>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</si>
  <si>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</si>
  <si>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</si>
  <si>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</si>
  <si>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</si>
  <si>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</si>
  <si>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</si>
  <si>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</si>
  <si>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</si>
  <si>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</si>
  <si>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</si>
  <si>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</si>
  <si>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</si>
  <si>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</si>
  <si>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</si>
  <si>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</si>
  <si>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</si>
  <si>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</si>
  <si>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</si>
  <si>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</si>
  <si>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</si>
  <si>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</si>
  <si>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</si>
  <si>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</si>
  <si>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</si>
  <si>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</si>
  <si>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</si>
  <si>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</si>
  <si>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</si>
  <si>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</si>
  <si>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</si>
  <si>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</si>
  <si>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</si>
  <si>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</si>
  <si>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</si>
  <si>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</si>
  <si>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</si>
  <si>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</si>
  <si>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</si>
  <si>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</si>
  <si>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</si>
  <si>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</si>
  <si>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</si>
  <si>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</si>
  <si>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</si>
  <si>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</si>
  <si>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</si>
  <si>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</si>
  <si>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</si>
  <si>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</si>
  <si>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</si>
  <si>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</si>
  <si>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</si>
  <si>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</si>
  <si>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</si>
  <si>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</si>
  <si>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</si>
  <si>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</si>
  <si>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</si>
  <si>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</si>
  <si>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</si>
  <si>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</si>
  <si>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</si>
  <si>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</si>
  <si>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</si>
  <si>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</si>
  <si>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</si>
  <si>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</si>
  <si>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</si>
  <si>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</si>
  <si>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</si>
  <si>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</si>
  <si>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</si>
  <si>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</si>
  <si>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</si>
  <si>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</si>
  <si>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</si>
  <si>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</si>
  <si>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</si>
  <si>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</si>
  <si>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</si>
  <si>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</si>
  <si>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</si>
  <si>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</si>
  <si>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</si>
  <si>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</si>
  <si>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</si>
  <si>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</si>
  <si>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</si>
  <si>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</si>
  <si>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</si>
  <si>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</si>
  <si>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</si>
  <si>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</si>
  <si>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</si>
  <si>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</si>
  <si>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</si>
  <si>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</si>
  <si>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</si>
  <si>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</si>
  <si>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</si>
  <si>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</si>
  <si>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</si>
  <si>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</si>
  <si>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</si>
  <si>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</si>
  <si>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</si>
  <si>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</si>
  <si>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</si>
  <si>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</si>
  <si>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</si>
  <si>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</si>
  <si>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</si>
  <si>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</si>
  <si>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</si>
  <si>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</si>
  <si>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</si>
  <si>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</si>
  <si>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</si>
  <si>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</si>
  <si>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</si>
  <si>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</si>
  <si>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</si>
  <si>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</si>
  <si>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</si>
  <si>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</si>
  <si>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</si>
  <si>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</si>
  <si>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</si>
  <si>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</si>
  <si>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</si>
  <si>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</si>
  <si>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</si>
  <si>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</si>
  <si>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</si>
  <si>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</si>
  <si>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</si>
  <si>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</si>
  <si>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</si>
  <si>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</si>
  <si>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</si>
  <si>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</si>
  <si>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</si>
  <si>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</si>
  <si>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</si>
  <si>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</si>
  <si>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</si>
  <si>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</si>
  <si>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</si>
  <si>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</si>
  <si>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</si>
  <si>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</si>
  <si>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</si>
  <si>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</si>
  <si>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</si>
  <si>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</si>
  <si>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</si>
  <si>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</si>
  <si>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</si>
  <si>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</si>
  <si>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</si>
  <si>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</si>
  <si>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</si>
  <si>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</si>
  <si>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</si>
  <si>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</si>
  <si>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</si>
  <si>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</si>
  <si>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</si>
  <si>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</si>
  <si>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</si>
  <si>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</si>
  <si>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</si>
  <si>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</si>
  <si>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</si>
  <si>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</si>
  <si>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</si>
  <si>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</si>
  <si>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</si>
  <si>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</si>
  <si>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</si>
  <si>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</si>
  <si>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</si>
  <si>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</si>
  <si>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</si>
  <si>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</si>
  <si>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</si>
  <si>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</si>
  <si>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</si>
  <si>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</si>
  <si>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</si>
  <si>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</si>
  <si>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</si>
  <si>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</si>
  <si>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</si>
  <si>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</si>
  <si>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</si>
  <si>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</si>
  <si>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</si>
  <si>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</si>
  <si>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</si>
  <si>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</si>
  <si>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</si>
  <si>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</si>
  <si>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</si>
  <si>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</si>
  <si>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</si>
  <si>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</si>
  <si>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</si>
  <si>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</si>
  <si>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</si>
  <si>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</si>
  <si>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</si>
  <si>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</si>
  <si>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</si>
  <si>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</si>
  <si>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</si>
  <si>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</si>
  <si>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</si>
  <si>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</si>
  <si>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</si>
  <si>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</si>
  <si>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</si>
  <si>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</si>
  <si>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</si>
  <si>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</si>
  <si>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</si>
  <si>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</si>
  <si>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</si>
  <si>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</si>
  <si>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</si>
  <si>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</si>
  <si>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</si>
  <si>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</si>
  <si>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</si>
  <si>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</si>
  <si>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</si>
  <si>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</si>
  <si>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</si>
  <si>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</si>
  <si>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</si>
  <si>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</si>
  <si>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</si>
  <si>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</si>
  <si>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</si>
  <si>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</si>
  <si>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</si>
  <si>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</si>
  <si>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</si>
  <si>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</si>
  <si>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</si>
  <si>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</si>
  <si>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</si>
  <si>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</si>
  <si>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</si>
  <si>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</si>
  <si>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</si>
  <si>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</si>
  <si>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</si>
  <si>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</si>
  <si>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</si>
  <si>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</si>
  <si>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</si>
  <si>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</si>
  <si>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</si>
  <si>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</si>
  <si>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</si>
  <si>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</si>
  <si>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</si>
  <si>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</si>
  <si>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</si>
  <si>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</si>
  <si>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</si>
  <si>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</si>
  <si>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</si>
  <si>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</si>
  <si>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</si>
  <si>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</si>
  <si>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</si>
  <si>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</si>
  <si>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</si>
  <si>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</si>
  <si>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</si>
  <si>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</si>
  <si>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</si>
  <si>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</si>
  <si>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</si>
  <si>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</si>
  <si>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</si>
  <si>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</si>
  <si>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</si>
  <si>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</si>
  <si>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</si>
  <si>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</si>
  <si>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</si>
  <si>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</si>
  <si>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</si>
  <si>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</si>
  <si>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</si>
  <si>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</si>
  <si>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</si>
  <si>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</si>
  <si>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</si>
  <si>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</si>
  <si>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</si>
  <si>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</si>
  <si>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</si>
  <si>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</si>
  <si>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</si>
  <si>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</si>
  <si>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</si>
  <si>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</si>
  <si>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</si>
  <si>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</si>
  <si>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</si>
  <si>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</si>
  <si>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</si>
  <si>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</si>
  <si>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</si>
  <si>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</si>
  <si>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</si>
  <si>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</si>
  <si>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</si>
  <si>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</si>
  <si>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</si>
  <si>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</si>
  <si>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</si>
  <si>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</si>
  <si>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</si>
  <si>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</si>
  <si>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</si>
  <si>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</si>
  <si>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</si>
  <si>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</si>
  <si>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</si>
  <si>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</si>
  <si>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</si>
  <si>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</si>
  <si>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</si>
  <si>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</si>
  <si>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</si>
  <si>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</si>
  <si>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</si>
  <si>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</si>
  <si>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</si>
  <si>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</si>
  <si>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</si>
  <si>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</si>
  <si>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</si>
  <si>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</si>
  <si>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</si>
  <si>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</si>
  <si>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</si>
  <si>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</si>
  <si>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</si>
  <si>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</si>
  <si>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</si>
  <si>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</si>
  <si>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</si>
  <si>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</si>
  <si>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</si>
  <si>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</si>
  <si>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</si>
  <si>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</si>
  <si>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</si>
  <si>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</si>
  <si>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</si>
  <si>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</si>
  <si>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</si>
  <si>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</si>
  <si>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</si>
  <si>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</si>
  <si>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</si>
  <si>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</si>
  <si>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</si>
  <si>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</si>
  <si>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</si>
  <si>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</si>
  <si>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</si>
  <si>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</si>
  <si>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</si>
  <si>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</si>
  <si>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</si>
  <si>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</si>
  <si>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</si>
  <si>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</si>
  <si>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</si>
  <si>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</si>
  <si>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</si>
  <si>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</si>
  <si>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</si>
  <si>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</si>
  <si>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</si>
  <si>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</si>
  <si>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</si>
  <si>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</si>
  <si>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</si>
  <si>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</si>
  <si>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</si>
  <si>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</si>
  <si>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</si>
  <si>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</si>
  <si>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</si>
  <si>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</si>
  <si>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</si>
  <si>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</si>
  <si>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</si>
  <si>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</si>
  <si>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</si>
  <si>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</si>
  <si>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</si>
  <si>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</si>
  <si>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</si>
  <si>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</si>
  <si>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</si>
  <si>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</si>
  <si>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</si>
  <si>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</si>
  <si>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</si>
  <si>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</si>
  <si>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</si>
  <si>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</si>
  <si>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</si>
  <si>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</si>
  <si>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</si>
  <si>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</si>
  <si>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</si>
  <si>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</si>
  <si>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</si>
  <si>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</si>
  <si>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</si>
  <si>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</si>
  <si>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</si>
  <si>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</si>
  <si>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</si>
  <si>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</si>
  <si>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</si>
  <si>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</si>
  <si>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</si>
  <si>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</si>
  <si>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</si>
  <si>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</si>
  <si>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</si>
  <si>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</si>
  <si>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</si>
  <si>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</si>
  <si>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</si>
  <si>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</si>
  <si>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</si>
  <si>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</si>
  <si>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</si>
  <si>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</si>
  <si>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</si>
  <si>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</si>
  <si>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</si>
  <si>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</si>
  <si>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</si>
  <si>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</si>
  <si>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</si>
  <si>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</si>
  <si>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</si>
  <si>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</si>
  <si>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</si>
  <si>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</si>
  <si>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</si>
  <si>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</si>
  <si>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</si>
  <si>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</si>
  <si>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</si>
  <si>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</si>
  <si>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</si>
  <si>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</si>
  <si>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</si>
  <si>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</si>
  <si>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</si>
  <si>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</si>
  <si>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</si>
  <si>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</si>
  <si>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</si>
  <si>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</si>
  <si>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</si>
  <si>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</si>
  <si>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</si>
  <si>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</si>
  <si>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</si>
  <si>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</si>
  <si>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</si>
  <si>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</si>
  <si>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</si>
  <si>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</si>
  <si>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</si>
  <si>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</si>
  <si>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</si>
  <si>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</si>
  <si>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</si>
  <si>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</si>
  <si>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</si>
  <si>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</si>
  <si>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</si>
  <si>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</si>
  <si>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</si>
  <si>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</si>
  <si>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</si>
  <si>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</si>
  <si>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</si>
  <si>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</si>
  <si>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</si>
  <si>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</si>
  <si>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</si>
  <si>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</si>
  <si>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</si>
  <si>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</si>
  <si>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</si>
  <si>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</si>
  <si>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</si>
  <si>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</si>
  <si>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</si>
  <si>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</si>
  <si>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</si>
  <si>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</si>
  <si>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</si>
  <si>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</si>
  <si>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</si>
  <si>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</si>
  <si>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</si>
  <si>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</si>
  <si>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</si>
  <si>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</si>
  <si>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</si>
  <si>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</si>
  <si>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</si>
  <si>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</si>
  <si>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</si>
  <si>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</si>
  <si>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</si>
  <si>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</si>
  <si>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</si>
  <si>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</si>
  <si>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</si>
  <si>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</si>
  <si>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</si>
  <si>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</si>
  <si>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</si>
  <si>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</si>
  <si>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</si>
  <si>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</si>
  <si>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</si>
  <si>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</si>
  <si>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</si>
  <si>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</si>
  <si>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</si>
  <si>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</si>
  <si>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</si>
  <si>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</si>
  <si>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</si>
  <si>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</si>
  <si>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</si>
  <si>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</si>
  <si>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</si>
  <si>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</si>
  <si>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</si>
  <si>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</si>
  <si>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</si>
  <si>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</si>
  <si>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</si>
  <si>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</si>
  <si>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</si>
  <si>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</si>
  <si>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</si>
  <si>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</si>
  <si>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</si>
  <si>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</si>
  <si>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</si>
  <si>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</si>
  <si>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</si>
  <si>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</si>
  <si>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</si>
  <si>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</si>
  <si>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</si>
  <si>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</si>
  <si>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</si>
  <si>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</si>
  <si>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</si>
  <si>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</si>
  <si>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</si>
  <si>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</si>
  <si>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</si>
  <si>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</si>
  <si>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</si>
  <si>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</si>
  <si>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</si>
  <si>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</si>
  <si>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</si>
  <si>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</si>
  <si>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</si>
  <si>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</si>
  <si>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</si>
  <si>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</si>
  <si>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</si>
  <si>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</si>
  <si>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</si>
  <si>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</si>
  <si>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</si>
  <si>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</si>
  <si>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</si>
  <si>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</si>
  <si>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</si>
  <si>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</si>
  <si>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</si>
  <si>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</si>
  <si>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</si>
  <si>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</si>
  <si>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</si>
  <si>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</si>
  <si>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</si>
  <si>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</si>
  <si>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</si>
  <si>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</si>
  <si>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</si>
  <si>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</si>
  <si>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</si>
  <si>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</si>
  <si>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</si>
  <si>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</si>
  <si>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</si>
  <si>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</si>
  <si>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</si>
  <si>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</si>
  <si>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</si>
  <si>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</si>
  <si>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</si>
  <si>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</si>
  <si>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</si>
  <si>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</si>
  <si>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</si>
  <si>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</si>
  <si>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</si>
  <si>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</si>
  <si>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</si>
  <si>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</si>
  <si>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</si>
  <si>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</si>
  <si>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</si>
  <si>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</si>
  <si>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</si>
  <si>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</si>
  <si>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</si>
  <si>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</si>
  <si>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</si>
  <si>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</si>
  <si>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</si>
  <si>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</si>
  <si>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</si>
  <si>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</si>
  <si>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</si>
  <si>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</si>
  <si>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</si>
  <si>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</si>
  <si>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</si>
  <si>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</si>
  <si>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</si>
  <si>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</si>
  <si>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</si>
  <si>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</si>
  <si>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</si>
  <si>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</si>
  <si>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</si>
  <si>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</si>
  <si>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</si>
  <si>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</si>
  <si>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</si>
  <si>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</si>
  <si>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</si>
  <si>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</si>
  <si>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</si>
  <si>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</si>
  <si>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</si>
  <si>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</si>
  <si>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</si>
  <si>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</si>
  <si>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</si>
  <si>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</si>
  <si>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</si>
  <si>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</si>
  <si>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</si>
  <si>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</si>
  <si>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</si>
  <si>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</si>
  <si>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</si>
  <si>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</si>
  <si>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</si>
  <si>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</si>
  <si>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</si>
  <si>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</si>
  <si>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</si>
  <si>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</si>
  <si>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</si>
  <si>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</si>
  <si>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</si>
  <si>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</si>
  <si>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</si>
  <si>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</si>
  <si>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</si>
  <si>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</si>
  <si>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</si>
  <si>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</si>
  <si>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</si>
  <si>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</si>
  <si>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</si>
  <si>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</si>
  <si>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</si>
  <si>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</si>
  <si>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</si>
  <si>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</si>
  <si>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</si>
  <si>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</si>
  <si>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</si>
  <si>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</si>
  <si>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</si>
  <si>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</si>
  <si>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</si>
  <si>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</si>
  <si>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</si>
  <si>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</si>
  <si>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</si>
  <si>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</si>
  <si>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</si>
  <si>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</si>
  <si>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</si>
  <si>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</si>
  <si>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</si>
  <si>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</si>
  <si>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</si>
  <si>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</si>
  <si>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</si>
  <si>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</si>
  <si>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</si>
  <si>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</si>
  <si>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</si>
  <si>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</si>
  <si>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</si>
  <si>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</si>
  <si>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</si>
  <si>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</si>
  <si>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</si>
  <si>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</si>
  <si>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</si>
  <si>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</si>
  <si>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</si>
  <si>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</si>
  <si>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</si>
  <si>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</si>
  <si>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</si>
  <si>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</si>
  <si>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</si>
  <si>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</si>
  <si>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</si>
  <si>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</si>
  <si>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</si>
  <si>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</si>
  <si>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</si>
  <si>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</si>
  <si>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</si>
  <si>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</si>
  <si>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</si>
  <si>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</si>
  <si>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</si>
  <si>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</si>
  <si>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</si>
  <si>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</si>
  <si>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</si>
  <si>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</si>
  <si>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</si>
  <si>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</si>
  <si>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</si>
  <si>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</si>
  <si>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</si>
  <si>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</si>
  <si>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</si>
  <si>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</si>
  <si>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</si>
  <si>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</si>
  <si>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</si>
  <si>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</si>
  <si>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</si>
  <si>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</si>
  <si>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</si>
  <si>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</si>
  <si>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</si>
  <si>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</si>
  <si>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</si>
  <si>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</si>
  <si>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</si>
  <si>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</si>
  <si>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</si>
  <si>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</si>
  <si>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</si>
  <si>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</si>
  <si>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</si>
  <si>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</si>
  <si>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</si>
  <si>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</si>
  <si>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</si>
  <si>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</si>
  <si>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</si>
  <si>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</si>
  <si>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</si>
  <si>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</si>
  <si>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</si>
  <si>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</si>
  <si>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</si>
  <si>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</si>
  <si>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</si>
  <si>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</si>
  <si>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</si>
  <si>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</si>
  <si>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</si>
  <si>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</si>
  <si>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</si>
  <si>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</si>
  <si>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</si>
  <si>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</si>
  <si>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</si>
  <si>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</si>
  <si>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</si>
  <si>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</si>
  <si>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</si>
  <si>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</si>
  <si>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</si>
  <si>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</si>
  <si>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</si>
  <si>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</si>
  <si>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</si>
  <si>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</si>
  <si>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</si>
  <si>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</si>
  <si>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</si>
  <si>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</si>
  <si>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</si>
  <si>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</si>
  <si>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</si>
  <si>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</si>
  <si>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</si>
  <si>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</si>
  <si>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</si>
  <si>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</si>
  <si>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</si>
  <si>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</si>
  <si>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</si>
  <si>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</si>
  <si>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</si>
  <si>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</si>
  <si>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</si>
  <si>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</si>
  <si>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</si>
  <si>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</si>
  <si>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</si>
  <si>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</si>
  <si>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</si>
  <si>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</si>
  <si>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</si>
  <si>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</si>
  <si>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</si>
  <si>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</si>
  <si>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</si>
  <si>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</si>
  <si>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</si>
  <si>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</si>
  <si>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</si>
  <si>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</si>
  <si>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</si>
  <si>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</si>
  <si>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</si>
  <si>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</si>
  <si>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</si>
  <si>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</si>
  <si>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</si>
  <si>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</si>
  <si>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</si>
  <si>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</si>
  <si>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</si>
  <si>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</si>
  <si>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</si>
  <si>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</si>
  <si>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</si>
  <si>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</si>
  <si>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</si>
  <si>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</si>
  <si>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</si>
  <si>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</si>
  <si>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</si>
  <si>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</si>
  <si>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</si>
  <si>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</si>
  <si>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</si>
  <si>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</si>
  <si>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</si>
  <si>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</si>
  <si>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</si>
  <si>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</si>
  <si>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</si>
  <si>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</si>
  <si>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</si>
  <si>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</si>
  <si>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</si>
  <si>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</si>
  <si>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</si>
  <si>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</si>
  <si>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</si>
  <si>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</si>
  <si>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</si>
  <si>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</si>
  <si>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</si>
  <si>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</si>
  <si>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</si>
  <si>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</si>
  <si>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</si>
  <si>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</si>
  <si>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</si>
  <si>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</si>
  <si>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</si>
  <si>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</si>
  <si>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</si>
  <si>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</si>
  <si>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</si>
  <si>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</si>
  <si>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</si>
  <si>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</si>
  <si>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</si>
  <si>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</si>
  <si>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</si>
  <si>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</si>
  <si>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</si>
  <si>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</si>
  <si>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</si>
  <si>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</si>
  <si>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</si>
  <si>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</si>
  <si>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</si>
  <si>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</si>
  <si>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</si>
  <si>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</si>
  <si>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</si>
  <si>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</si>
  <si>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</si>
  <si>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</si>
  <si>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</si>
  <si>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</si>
  <si>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</si>
  <si>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</si>
  <si>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</si>
  <si>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</si>
  <si>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</si>
  <si>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</si>
  <si>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</si>
  <si>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</si>
  <si>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</si>
  <si>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</si>
  <si>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</si>
  <si>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</si>
  <si>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</si>
  <si>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</si>
  <si>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</si>
  <si>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</si>
  <si>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</si>
  <si>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</si>
  <si>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</si>
  <si>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</si>
  <si>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</si>
  <si>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</si>
  <si>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</si>
  <si>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</si>
  <si>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</si>
  <si>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</si>
  <si>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</si>
  <si>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</si>
  <si>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</si>
  <si>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</si>
  <si>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</si>
  <si>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</si>
  <si>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</si>
  <si>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</si>
  <si>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</si>
  <si>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</si>
  <si>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</si>
  <si>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</si>
  <si>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</si>
  <si>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</si>
  <si>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</si>
  <si>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</si>
  <si>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</si>
  <si>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</si>
  <si>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</si>
  <si>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</si>
  <si>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</si>
  <si>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</si>
  <si>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</si>
  <si>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</si>
  <si>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</si>
  <si>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</si>
  <si>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</si>
  <si>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</si>
  <si>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</si>
  <si>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</si>
  <si>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</si>
  <si>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</si>
  <si>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</si>
  <si>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</si>
  <si>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</si>
  <si>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</si>
  <si>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</si>
  <si>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</si>
  <si>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</si>
  <si>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</si>
  <si>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</si>
  <si>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</si>
  <si>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</si>
  <si>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</si>
  <si>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</si>
  <si>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</si>
  <si>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</si>
  <si>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</si>
  <si>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</si>
  <si>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</si>
  <si>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</si>
  <si>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</si>
  <si>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</si>
  <si>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</si>
  <si>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</si>
  <si>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</si>
  <si>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</si>
  <si>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</si>
  <si>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</si>
  <si>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</si>
  <si>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</si>
  <si>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</si>
  <si>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</si>
  <si>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</si>
  <si>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</si>
  <si>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</si>
  <si>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</si>
  <si>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</si>
  <si>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</si>
  <si>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</si>
  <si>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</si>
  <si>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</si>
  <si>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</si>
  <si>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</si>
  <si>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</si>
  <si>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</si>
  <si>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</si>
  <si>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</si>
  <si>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</si>
  <si>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</si>
  <si>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</si>
  <si>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</si>
  <si>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</si>
  <si>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</si>
  <si>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</si>
  <si>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</si>
  <si>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</si>
  <si>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</si>
  <si>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</si>
  <si>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</si>
  <si>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</si>
  <si>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</si>
  <si>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</si>
  <si>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</si>
  <si>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</si>
  <si>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</si>
  <si>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</si>
  <si>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</si>
  <si>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</si>
  <si>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</si>
  <si>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</si>
  <si>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</si>
  <si>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</si>
  <si>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</si>
  <si>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</si>
  <si>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</si>
  <si>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</si>
  <si>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</si>
  <si>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</si>
  <si>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</si>
  <si>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</si>
  <si>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</si>
  <si>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</si>
  <si>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</si>
  <si>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</si>
  <si>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</si>
  <si>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</si>
  <si>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</si>
  <si>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</si>
  <si>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</si>
  <si>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</si>
  <si>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</si>
  <si>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</si>
  <si>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</si>
  <si>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</si>
  <si>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</si>
  <si>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</si>
  <si>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</si>
  <si>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</si>
  <si>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</si>
  <si>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</si>
  <si>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</si>
  <si>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</si>
  <si>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</si>
  <si>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</si>
  <si>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</si>
  <si>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</si>
  <si>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</si>
  <si>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</si>
  <si>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</si>
  <si>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</si>
  <si>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</si>
  <si>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</si>
  <si>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</si>
  <si>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</si>
  <si>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</si>
  <si>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</si>
  <si>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</si>
  <si>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</si>
  <si>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</si>
  <si>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</si>
  <si>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</si>
  <si>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</si>
  <si>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</si>
  <si>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</si>
  <si>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</si>
  <si>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</si>
  <si>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</si>
  <si>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</si>
  <si>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</si>
  <si>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</si>
  <si>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</si>
  <si>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</si>
  <si>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</si>
  <si>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</si>
  <si>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</si>
  <si>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</si>
  <si>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</si>
  <si>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</si>
  <si>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</si>
  <si>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</si>
  <si>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</si>
  <si>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</si>
  <si>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</si>
  <si>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</si>
  <si>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</si>
  <si>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</si>
  <si>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</si>
  <si>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</si>
  <si>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</si>
  <si>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</si>
  <si>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</si>
  <si>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</si>
  <si>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</si>
  <si>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</si>
  <si>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</si>
  <si>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</si>
  <si>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</si>
  <si>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</si>
  <si>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</si>
  <si>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</si>
  <si>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</si>
  <si>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</si>
  <si>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</si>
  <si>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</si>
  <si>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</si>
  <si>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</si>
  <si>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</si>
  <si>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</si>
  <si>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</si>
  <si>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</si>
  <si>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</si>
  <si>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</si>
  <si>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</si>
  <si>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</si>
  <si>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</si>
  <si>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</si>
  <si>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</si>
  <si>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</si>
  <si>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</si>
  <si>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</si>
  <si>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</si>
  <si>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</si>
  <si>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</si>
  <si>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</si>
  <si>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</si>
  <si>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</si>
  <si>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</si>
  <si>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</si>
  <si>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</si>
  <si>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</si>
  <si>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</si>
  <si>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</si>
  <si>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</si>
  <si>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</si>
  <si>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</si>
  <si>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</si>
  <si>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</si>
  <si>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</si>
  <si>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</si>
  <si>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</si>
  <si>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</si>
  <si>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</si>
  <si>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</si>
  <si>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</si>
  <si>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</si>
  <si>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</si>
  <si>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</si>
  <si>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</si>
  <si>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</si>
  <si>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</si>
  <si>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</si>
  <si>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</si>
  <si>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</si>
  <si>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</si>
  <si>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</si>
  <si>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</si>
  <si>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</si>
  <si>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</si>
  <si>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</si>
  <si>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</si>
  <si>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</si>
  <si>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</si>
  <si>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</si>
  <si>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</si>
  <si>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</si>
  <si>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</si>
  <si>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</si>
  <si>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</si>
  <si>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</si>
  <si>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</si>
  <si>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</si>
  <si>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</si>
  <si>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</si>
  <si>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</si>
  <si>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</si>
  <si>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</si>
  <si>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</si>
  <si>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</si>
  <si>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</si>
  <si>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</si>
  <si>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</si>
  <si>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</si>
  <si>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</si>
  <si>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</si>
  <si>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</si>
  <si>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</si>
  <si>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</si>
  <si>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</si>
  <si>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</si>
  <si>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</si>
  <si>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</si>
  <si>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</si>
  <si>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</si>
  <si>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</si>
  <si>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</si>
  <si>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</si>
  <si>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</si>
  <si>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</si>
  <si>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</si>
  <si>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</si>
  <si>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</si>
  <si>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</si>
  <si>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</si>
  <si>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</si>
  <si>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</si>
  <si>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</si>
  <si>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</si>
  <si>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</si>
  <si>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</si>
  <si>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</si>
  <si>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</si>
  <si>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</si>
  <si>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</si>
  <si>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</si>
  <si>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</si>
  <si>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</si>
  <si>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</si>
  <si>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</si>
  <si>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</si>
  <si>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</si>
  <si>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</si>
  <si>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</si>
  <si>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</si>
  <si>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</si>
  <si>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</si>
  <si>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</si>
  <si>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</si>
  <si>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</si>
  <si>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</si>
  <si>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</si>
  <si>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</si>
  <si>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</si>
  <si>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</si>
  <si>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</si>
  <si>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</si>
  <si>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</si>
  <si>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</si>
  <si>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</si>
  <si>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</si>
  <si>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</si>
  <si>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</si>
  <si>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</si>
  <si>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</si>
  <si>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</si>
  <si>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</si>
  <si>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</si>
  <si>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</si>
  <si>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</si>
  <si>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</si>
  <si>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</si>
  <si>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</si>
  <si>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</si>
  <si>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</si>
  <si>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</si>
  <si>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</si>
  <si>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</si>
  <si>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</si>
  <si>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</si>
  <si>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</si>
  <si>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</si>
  <si>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</si>
  <si>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</si>
  <si>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</si>
  <si>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</si>
  <si>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</si>
  <si>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</si>
  <si>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</si>
  <si>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</si>
  <si>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</si>
  <si>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</si>
  <si>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</si>
  <si>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</si>
  <si>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</si>
  <si>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</si>
  <si>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</si>
  <si>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</si>
  <si>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</si>
  <si>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</si>
  <si>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</si>
  <si>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</si>
  <si>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</si>
  <si>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</si>
  <si>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</si>
  <si>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</si>
  <si>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</si>
  <si>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</si>
  <si>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</si>
  <si>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</si>
  <si>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</si>
  <si>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</si>
  <si>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</si>
  <si>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</si>
  <si>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</si>
  <si>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</si>
  <si>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</si>
  <si>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</si>
  <si>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</si>
  <si>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</si>
  <si>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</si>
  <si>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</si>
  <si>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</si>
  <si>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</si>
  <si>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</si>
  <si>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</si>
  <si>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</si>
  <si>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</si>
  <si>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</si>
  <si>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</si>
  <si>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</si>
  <si>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</si>
  <si>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</si>
  <si>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</si>
  <si>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</si>
  <si>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</si>
  <si>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</si>
  <si>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</si>
  <si>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</si>
  <si>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</si>
  <si>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</si>
  <si>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</si>
  <si>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</si>
  <si>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</si>
  <si>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</si>
  <si>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</si>
  <si>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</si>
  <si>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</si>
  <si>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</si>
  <si>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</si>
  <si>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</si>
  <si>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</si>
  <si>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</si>
  <si>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</si>
  <si>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</si>
  <si>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</si>
  <si>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</si>
  <si>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</si>
  <si>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</si>
  <si>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</si>
  <si>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</si>
  <si>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</si>
  <si>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</si>
  <si>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</si>
  <si>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</si>
  <si>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</si>
  <si>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</si>
  <si>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</si>
  <si>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</si>
  <si>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</si>
  <si>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</si>
  <si>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</si>
  <si>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</si>
  <si>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</si>
  <si>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</si>
  <si>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</si>
  <si>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</si>
  <si>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</si>
  <si>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</si>
  <si>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</si>
  <si>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</si>
  <si>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</si>
  <si>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</si>
  <si>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</si>
  <si>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</si>
  <si>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</si>
  <si>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</si>
  <si>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</si>
  <si>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</si>
  <si>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</si>
  <si>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</si>
  <si>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</si>
  <si>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</si>
  <si>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</si>
  <si>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</si>
  <si>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</si>
  <si>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</si>
  <si>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</si>
  <si>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</si>
  <si>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</si>
  <si>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</si>
  <si>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</si>
  <si>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</si>
  <si>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</si>
  <si>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</si>
  <si>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</si>
  <si>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</si>
  <si>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</si>
  <si>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</si>
  <si>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</si>
  <si>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</si>
  <si>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</si>
  <si>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</si>
  <si>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</si>
  <si>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</si>
  <si>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</si>
  <si>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</si>
  <si>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</si>
  <si>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</si>
  <si>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</si>
  <si>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</si>
  <si>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</si>
  <si>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</si>
  <si>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</si>
  <si>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</si>
  <si>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</si>
  <si>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</si>
  <si>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</si>
  <si>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</si>
  <si>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</si>
  <si>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</si>
  <si>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</si>
  <si>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</si>
  <si>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</si>
  <si>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</si>
  <si>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</si>
  <si>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</si>
  <si>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</si>
  <si>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</si>
  <si>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</si>
  <si>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</si>
  <si>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</si>
  <si>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</si>
  <si>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</si>
  <si>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</si>
  <si>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</si>
  <si>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</si>
  <si>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</si>
  <si>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</si>
  <si>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</si>
  <si>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</si>
  <si>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</si>
  <si>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</si>
  <si>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</si>
  <si>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</si>
  <si>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</si>
  <si>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</si>
  <si>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</si>
  <si>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</si>
  <si>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</si>
  <si>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</si>
  <si>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</si>
  <si>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</si>
  <si>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</si>
  <si>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</si>
  <si>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</si>
  <si>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</si>
  <si>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</si>
  <si>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</si>
  <si>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</si>
  <si>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</si>
  <si>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</si>
  <si>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</si>
  <si>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</si>
  <si>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</si>
  <si>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</si>
  <si>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</si>
  <si>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</si>
  <si>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</si>
  <si>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</si>
  <si>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</si>
  <si>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</si>
  <si>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</si>
  <si>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</si>
  <si>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</si>
  <si>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</si>
  <si>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</si>
  <si>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</si>
  <si>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</si>
  <si>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</si>
  <si>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</si>
  <si>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</si>
  <si>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</si>
  <si>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</si>
  <si>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</si>
  <si>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</si>
  <si>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</si>
  <si>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</si>
  <si>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</si>
  <si>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</si>
  <si>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</si>
  <si>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</si>
  <si>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</si>
  <si>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</si>
  <si>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</si>
  <si>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</si>
  <si>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</si>
  <si>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</si>
  <si>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</si>
  <si>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</si>
  <si>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</si>
  <si>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</si>
  <si>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</si>
  <si>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</si>
  <si>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</si>
  <si>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</si>
  <si>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</si>
  <si>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</si>
  <si>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</si>
  <si>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</si>
  <si>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</si>
  <si>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</si>
  <si>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</si>
  <si>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</si>
  <si>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</si>
  <si>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</si>
  <si>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</si>
  <si>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</si>
  <si>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</si>
  <si>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</si>
  <si>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</si>
  <si>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</si>
  <si>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</si>
  <si>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</si>
  <si>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</si>
  <si>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</si>
  <si>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</si>
  <si>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</si>
  <si>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</si>
  <si>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</si>
  <si>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</si>
  <si>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</si>
  <si>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</si>
  <si>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</si>
  <si>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</si>
  <si>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</si>
  <si>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</si>
  <si>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</si>
  <si>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</si>
  <si>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</si>
  <si>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</si>
  <si>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</si>
  <si>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</si>
  <si>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</si>
  <si>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</si>
  <si>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</si>
  <si>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</si>
  <si>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</si>
  <si>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</si>
  <si>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</si>
  <si>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</si>
  <si>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</si>
  <si>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</si>
  <si>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</si>
  <si>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</si>
  <si>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</si>
  <si>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</si>
  <si>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</si>
  <si>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</si>
  <si>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</si>
  <si>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</si>
  <si>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</si>
  <si>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</si>
  <si>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</si>
  <si>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</si>
  <si>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</si>
  <si>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</si>
  <si>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</si>
  <si>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</si>
  <si>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</si>
  <si>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</si>
  <si>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</si>
  <si>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</si>
  <si>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</si>
  <si>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</si>
  <si>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</si>
  <si>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</si>
  <si>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</si>
  <si>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</si>
  <si>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</si>
  <si>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</si>
  <si>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</si>
  <si>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</si>
  <si>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</si>
  <si>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</si>
  <si>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</si>
  <si>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</si>
  <si>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</si>
  <si>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</si>
  <si>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</si>
  <si>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</si>
  <si>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</si>
  <si>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</si>
  <si>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</si>
  <si>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</si>
  <si>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</si>
  <si>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</si>
  <si>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</si>
  <si>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</si>
  <si>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</si>
  <si>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</si>
  <si>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</si>
  <si>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</si>
  <si>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</si>
  <si>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</si>
  <si>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</si>
  <si>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</si>
  <si>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</si>
  <si>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</si>
  <si>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</si>
  <si>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</si>
  <si>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</si>
  <si>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</si>
  <si>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</si>
  <si>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</si>
  <si>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</si>
  <si>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</si>
  <si>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</si>
  <si>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</si>
  <si>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</si>
  <si>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</si>
  <si>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</si>
  <si>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</si>
  <si>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</si>
  <si>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</si>
  <si>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</si>
  <si>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</si>
  <si>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</si>
  <si>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</si>
  <si>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</si>
  <si>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</si>
  <si>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</si>
  <si>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</si>
  <si>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</si>
  <si>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</si>
  <si>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</si>
  <si>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</si>
  <si>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</si>
  <si>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</si>
  <si>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</si>
  <si>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</si>
  <si>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</si>
  <si>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</si>
  <si>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</si>
  <si>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</si>
  <si>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</si>
  <si>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</si>
  <si>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</si>
  <si>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</si>
  <si>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</si>
  <si>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</si>
  <si>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</si>
  <si>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</si>
  <si>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</si>
  <si>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</si>
  <si>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</si>
  <si>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</si>
  <si>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</si>
  <si>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</si>
  <si>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</si>
  <si>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</si>
  <si>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</si>
  <si>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</si>
  <si>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</si>
  <si>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</si>
  <si>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</si>
  <si>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</si>
  <si>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</si>
  <si>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</si>
  <si>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</si>
  <si>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</si>
  <si>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</si>
  <si>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</si>
  <si>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</si>
  <si>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</si>
  <si>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</si>
  <si>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</si>
  <si>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</si>
  <si>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</si>
  <si>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</si>
  <si>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</si>
  <si>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</si>
  <si>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</si>
  <si>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</si>
  <si>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</si>
  <si>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</si>
  <si>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</si>
  <si>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</si>
  <si>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</si>
  <si>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</si>
  <si>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</si>
  <si>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</si>
  <si>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</si>
  <si>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</si>
  <si>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</si>
  <si>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</si>
  <si>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</si>
  <si>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</si>
  <si>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</si>
  <si>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</si>
  <si>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</si>
  <si>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</si>
  <si>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</si>
  <si>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</si>
  <si>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</si>
  <si>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</si>
  <si>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</si>
  <si>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</si>
  <si>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</si>
  <si>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</si>
  <si>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</si>
  <si>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</si>
  <si>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</si>
  <si>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</si>
  <si>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</si>
  <si>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</si>
  <si>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</si>
  <si>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</si>
  <si>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</si>
  <si>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</si>
  <si>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</si>
  <si>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</si>
  <si>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</si>
  <si>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</si>
  <si>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</si>
  <si>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</si>
  <si>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</si>
  <si>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</si>
  <si>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</si>
  <si>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</si>
  <si>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</si>
  <si>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</si>
  <si>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</si>
  <si>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</si>
  <si>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</si>
  <si>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</si>
  <si>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</si>
  <si>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</si>
  <si>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</si>
  <si>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</si>
  <si>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</si>
  <si>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</si>
  <si>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</si>
  <si>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</si>
  <si>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</si>
  <si>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</si>
  <si>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</si>
  <si>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</si>
  <si>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</si>
  <si>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</si>
  <si>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</si>
  <si>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</si>
  <si>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</si>
  <si>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</si>
  <si>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</si>
  <si>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</si>
  <si>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</si>
  <si>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</si>
  <si>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</si>
  <si>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</si>
  <si>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</si>
  <si>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</si>
  <si>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</si>
  <si>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</si>
  <si>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</si>
  <si>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</si>
  <si>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</si>
  <si>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</si>
  <si>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</si>
  <si>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</si>
  <si>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</si>
  <si>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</si>
  <si>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</si>
  <si>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</si>
  <si>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</si>
  <si>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</si>
  <si>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</si>
  <si>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</si>
  <si>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</si>
  <si>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</si>
  <si>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</si>
  <si>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</si>
  <si>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</si>
  <si>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</si>
  <si>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</si>
  <si>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</si>
  <si>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</si>
  <si>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</si>
  <si>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</si>
  <si>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</si>
  <si>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</si>
  <si>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</si>
  <si>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</si>
  <si>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</si>
  <si>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</si>
  <si>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</si>
  <si>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</si>
  <si>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</si>
  <si>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</si>
  <si>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</si>
  <si>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</si>
  <si>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</si>
  <si>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</si>
  <si>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</si>
  <si>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</si>
  <si>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</si>
  <si>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</si>
  <si>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</si>
  <si>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</si>
  <si>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</si>
  <si>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</si>
  <si>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</si>
  <si>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</si>
  <si>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</si>
  <si>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</si>
  <si>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</si>
  <si>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</si>
  <si>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</si>
  <si>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</si>
  <si>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</si>
  <si>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</si>
  <si>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</si>
  <si>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</si>
  <si>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</si>
  <si>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</si>
  <si>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</si>
  <si>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</si>
  <si>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</si>
  <si>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</si>
  <si>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</si>
  <si>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</si>
  <si>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</si>
  <si>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</si>
  <si>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</si>
  <si>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</si>
  <si>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</si>
  <si>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</si>
  <si>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</si>
  <si>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</si>
  <si>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</si>
  <si>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</si>
  <si>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</si>
  <si>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</si>
  <si>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</si>
  <si>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</si>
  <si>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</si>
  <si>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</si>
  <si>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</si>
  <si>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</si>
  <si>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</si>
  <si>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</si>
  <si>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</si>
  <si>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</si>
  <si>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</si>
  <si>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</si>
  <si>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</si>
  <si>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</si>
  <si>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</si>
  <si>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</si>
  <si>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</si>
  <si>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</si>
  <si>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</si>
  <si>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</si>
  <si>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</si>
  <si>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</si>
  <si>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</si>
  <si>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</si>
  <si>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</si>
  <si>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</si>
  <si>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</si>
  <si>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</si>
  <si>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</si>
  <si>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</si>
  <si>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</si>
  <si>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</si>
  <si>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</si>
  <si>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</si>
  <si>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</si>
  <si>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</si>
  <si>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</si>
  <si>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</si>
  <si>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</si>
  <si>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</si>
  <si>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</si>
  <si>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</si>
  <si>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</si>
  <si>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</si>
  <si>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</si>
  <si>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</si>
  <si>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</si>
  <si>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</si>
  <si>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</si>
  <si>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</si>
  <si>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</si>
  <si>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</si>
  <si>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</si>
  <si>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</si>
  <si>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</si>
  <si>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</si>
  <si>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</si>
  <si>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</si>
  <si>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</si>
  <si>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</si>
  <si>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</si>
  <si>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</si>
  <si>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</si>
  <si>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</si>
  <si>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</si>
  <si>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</si>
  <si>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</si>
  <si>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</si>
  <si>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</si>
  <si>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</si>
  <si>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</si>
  <si>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</si>
  <si>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</si>
  <si>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</si>
  <si>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</si>
  <si>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</si>
  <si>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</si>
  <si>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</si>
  <si>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</si>
  <si>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</si>
  <si>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</si>
  <si>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</si>
  <si>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</si>
  <si>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</si>
  <si>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</si>
  <si>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</si>
  <si>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</si>
  <si>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</si>
  <si>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</si>
  <si>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</si>
  <si>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</si>
  <si>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</si>
  <si>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</si>
  <si>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</si>
  <si>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</si>
  <si>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</si>
  <si>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</si>
  <si>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</si>
  <si>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</si>
  <si>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</si>
  <si>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</si>
  <si>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</si>
  <si>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</si>
  <si>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</si>
  <si>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</si>
  <si>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</si>
  <si>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</si>
  <si>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</si>
  <si>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</si>
  <si>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</si>
  <si>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</si>
  <si>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</si>
  <si>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</si>
  <si>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</si>
  <si>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</si>
  <si>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</si>
  <si>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</si>
  <si>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</si>
  <si>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</si>
  <si>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</si>
  <si>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</si>
  <si>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</si>
  <si>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</si>
  <si>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</si>
  <si>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</si>
  <si>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</si>
  <si>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</si>
  <si>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</si>
  <si>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</si>
  <si>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</si>
  <si>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</si>
  <si>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</si>
  <si>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</si>
  <si>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</si>
  <si>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</si>
  <si>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</si>
  <si>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</si>
  <si>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</si>
  <si>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</si>
  <si>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</si>
  <si>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</si>
  <si>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</si>
  <si>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</si>
  <si>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</si>
  <si>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</si>
  <si>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</si>
  <si>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</si>
  <si>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</si>
  <si>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</si>
  <si>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</si>
  <si>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</si>
  <si>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</si>
  <si>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</si>
  <si>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</si>
  <si>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</si>
  <si>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</si>
  <si>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</si>
  <si>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</si>
  <si>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</si>
  <si>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</si>
  <si>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</si>
  <si>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</si>
  <si>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</si>
  <si>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</si>
  <si>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</si>
  <si>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</si>
  <si>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</si>
  <si>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</si>
  <si>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</si>
  <si>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</si>
  <si>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</si>
  <si>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</si>
  <si>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</si>
  <si>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</si>
  <si>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</si>
  <si>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</si>
  <si>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</si>
  <si>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</si>
  <si>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</si>
  <si>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</si>
  <si>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</si>
  <si>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</si>
  <si>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</si>
  <si>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</si>
  <si>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</si>
  <si>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</si>
  <si>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</si>
  <si>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</si>
  <si>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</si>
  <si>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</si>
  <si>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</si>
  <si>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</si>
  <si>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</si>
  <si>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</si>
  <si>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</si>
  <si>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</si>
  <si>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</si>
  <si>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</si>
  <si>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</si>
  <si>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</si>
  <si>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</si>
  <si>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</si>
  <si>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</si>
  <si>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</si>
  <si>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</si>
  <si>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</si>
  <si>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</si>
  <si>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</si>
  <si>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</si>
  <si>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</si>
  <si>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</si>
  <si>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</si>
  <si>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</si>
  <si>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</si>
  <si>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</si>
  <si>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</si>
  <si>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</si>
  <si>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</si>
  <si>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</si>
  <si>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</si>
  <si>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</si>
  <si>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</si>
  <si>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</si>
  <si>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</si>
  <si>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</si>
  <si>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</si>
  <si>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</si>
  <si>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</si>
  <si>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</si>
  <si>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</si>
  <si>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</si>
  <si>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</si>
  <si>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</si>
  <si>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</si>
  <si>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</si>
  <si>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</si>
  <si>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</si>
  <si>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</si>
  <si>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</si>
  <si>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</si>
  <si>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</si>
  <si>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</si>
  <si>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</si>
  <si>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</si>
  <si>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</si>
  <si>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</si>
  <si>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</si>
  <si>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</si>
  <si>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</si>
  <si>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</si>
  <si>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</si>
  <si>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</si>
  <si>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</si>
  <si>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</si>
  <si>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</si>
  <si>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</si>
  <si>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</si>
  <si>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</si>
  <si>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</si>
  <si>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</si>
  <si>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</si>
  <si>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</si>
  <si>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</si>
  <si>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</si>
  <si>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</si>
  <si>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</si>
  <si>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</si>
  <si>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</si>
  <si>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</si>
  <si>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</si>
  <si>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</si>
  <si>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</si>
  <si>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</si>
  <si>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</si>
  <si>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</si>
  <si>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</si>
  <si>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</si>
  <si>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</si>
  <si>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</si>
  <si>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</si>
  <si>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</si>
  <si>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</si>
  <si>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</si>
  <si>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</si>
  <si>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</si>
  <si>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</si>
  <si>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</si>
  <si>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</si>
  <si>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</si>
  <si>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</si>
  <si>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</si>
  <si>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</si>
  <si>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</si>
  <si>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</si>
  <si>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</si>
  <si>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</si>
  <si>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</si>
  <si>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</si>
  <si>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</si>
  <si>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</si>
  <si>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</si>
  <si>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</si>
  <si>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</si>
  <si>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</si>
  <si>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</si>
  <si>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</si>
  <si>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</si>
  <si>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</si>
  <si>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</si>
  <si>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</si>
  <si>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</si>
  <si>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</si>
  <si>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</si>
  <si>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</si>
  <si>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</si>
  <si>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</si>
  <si>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</si>
  <si>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</si>
  <si>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</si>
  <si>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</si>
  <si>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</si>
  <si>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</si>
  <si>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</si>
  <si>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</si>
  <si>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</si>
  <si>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</si>
  <si>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</si>
  <si>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</si>
  <si>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</si>
  <si>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</si>
  <si>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</si>
  <si>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</si>
  <si>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</si>
  <si>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</si>
  <si>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</si>
  <si>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</si>
  <si>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</si>
  <si>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</si>
  <si>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</si>
  <si>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</si>
  <si>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</si>
  <si>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</si>
  <si>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</si>
  <si>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</si>
  <si>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</si>
  <si>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</si>
  <si>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</si>
  <si>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</si>
  <si>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</si>
  <si>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</si>
  <si>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</si>
  <si>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</si>
  <si>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</si>
  <si>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</si>
  <si>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</si>
  <si>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</si>
  <si>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</si>
  <si>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</si>
  <si>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</si>
  <si>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</si>
  <si>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</si>
  <si>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</si>
  <si>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</si>
  <si>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</si>
  <si>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</si>
  <si>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</si>
  <si>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</si>
  <si>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</si>
  <si>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</si>
  <si>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</si>
  <si>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</si>
  <si>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</si>
  <si>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</si>
  <si>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</si>
  <si>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</si>
  <si>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</si>
  <si>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</si>
  <si>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</si>
  <si>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</si>
  <si>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</si>
  <si>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</si>
  <si>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</si>
  <si>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</si>
  <si>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</si>
  <si>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</si>
  <si>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</si>
  <si>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</si>
  <si>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</si>
  <si>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</si>
  <si>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</si>
  <si>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</si>
  <si>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</si>
  <si>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</si>
  <si>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</si>
  <si>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</si>
  <si>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</si>
  <si>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</si>
  <si>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</si>
  <si>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</si>
  <si>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</si>
  <si>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</si>
  <si>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</si>
  <si>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</si>
  <si>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</si>
  <si>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</si>
  <si>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</si>
  <si>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</si>
  <si>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</si>
  <si>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</si>
  <si>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</si>
  <si>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</si>
  <si>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</si>
  <si>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</si>
  <si>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</si>
  <si>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</si>
  <si>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</si>
  <si>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</si>
  <si>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</si>
  <si>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</si>
  <si>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</si>
  <si>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</si>
  <si>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</si>
  <si>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</si>
  <si>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</si>
  <si>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</si>
  <si>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</si>
  <si>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</si>
  <si>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</si>
  <si>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</si>
  <si>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</si>
  <si>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</si>
  <si>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</si>
  <si>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</si>
  <si>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</si>
  <si>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</si>
  <si>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</si>
  <si>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</si>
  <si>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</si>
  <si>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</si>
  <si>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</si>
  <si>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</si>
  <si>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</si>
  <si>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</si>
  <si>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</si>
  <si>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</si>
  <si>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</si>
  <si>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</si>
  <si>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</si>
  <si>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</si>
  <si>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</si>
  <si>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</si>
  <si>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</si>
  <si>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</si>
  <si>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</si>
  <si>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</si>
  <si>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</si>
  <si>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</si>
  <si>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</si>
  <si>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</si>
  <si>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</si>
  <si>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</si>
  <si>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</si>
  <si>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</si>
  <si>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</si>
  <si>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</si>
  <si>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</si>
  <si>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</si>
  <si>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</si>
  <si>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</si>
  <si>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</si>
  <si>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</si>
  <si>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</si>
  <si>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</si>
  <si>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</si>
  <si>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</si>
  <si>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</si>
  <si>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</si>
  <si>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</si>
  <si>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</si>
  <si>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</si>
  <si>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</si>
  <si>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</si>
  <si>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</si>
  <si>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</si>
  <si>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</si>
  <si>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</si>
  <si>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</si>
  <si>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</si>
  <si>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</si>
  <si>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</si>
  <si>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</si>
  <si>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</si>
  <si>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</si>
  <si>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</si>
  <si>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</si>
  <si>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</si>
  <si>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</si>
  <si>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</si>
  <si>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</si>
  <si>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</si>
  <si>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</si>
  <si>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</si>
  <si>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</si>
  <si>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</si>
  <si>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</si>
  <si>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</si>
  <si>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</si>
  <si>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</si>
  <si>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</si>
  <si>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</si>
  <si>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</si>
  <si>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</si>
  <si>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</si>
  <si>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</si>
  <si>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</si>
  <si>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</si>
  <si>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</si>
  <si>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</si>
  <si>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</si>
  <si>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</si>
  <si>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</si>
  <si>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</si>
  <si>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</si>
  <si>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</si>
  <si>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</si>
  <si>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</si>
  <si>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</si>
  <si>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</si>
  <si>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</si>
  <si>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</si>
  <si>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</si>
  <si>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</si>
  <si>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</si>
  <si>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</si>
  <si>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</si>
  <si>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</si>
  <si>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</si>
  <si>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</si>
  <si>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</si>
  <si>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</si>
  <si>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</si>
  <si>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</si>
  <si>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</si>
  <si>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</si>
  <si>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</si>
  <si>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</si>
  <si>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</si>
  <si>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</si>
  <si>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</si>
  <si>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</si>
  <si>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</si>
  <si>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</si>
  <si>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</si>
  <si>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</si>
  <si>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</si>
  <si>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</si>
  <si>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</si>
  <si>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</si>
  <si>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</si>
  <si>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</si>
  <si>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</si>
  <si>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</si>
  <si>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</si>
  <si>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</si>
  <si>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</si>
  <si>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</si>
  <si>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</si>
  <si>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</si>
  <si>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</si>
  <si>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</si>
  <si>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</si>
  <si>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</si>
  <si>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</si>
  <si>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</si>
  <si>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</si>
  <si>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</si>
  <si>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</si>
  <si>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</si>
  <si>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</si>
  <si>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</si>
  <si>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</si>
  <si>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</si>
  <si>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</si>
  <si>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</si>
  <si>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</si>
  <si>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</si>
  <si>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</si>
  <si>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</si>
  <si>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</si>
  <si>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</si>
  <si>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</si>
  <si>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</si>
  <si>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</si>
  <si>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</si>
  <si>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</si>
  <si>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</si>
  <si>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</si>
  <si>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</si>
  <si>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</si>
  <si>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</si>
  <si>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</si>
  <si>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</si>
  <si>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</si>
  <si>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</si>
  <si>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</si>
  <si>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</si>
  <si>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</si>
  <si>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</si>
  <si>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</si>
  <si>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</si>
  <si>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</si>
  <si>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</si>
  <si>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</si>
  <si>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</si>
  <si>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</si>
  <si>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</si>
  <si>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</si>
  <si>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</si>
  <si>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</si>
  <si>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</si>
  <si>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</si>
  <si>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</si>
  <si>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</si>
  <si>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</si>
  <si>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</si>
  <si>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</si>
  <si>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</si>
  <si>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</si>
  <si>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</si>
  <si>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</si>
  <si>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</si>
  <si>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</si>
  <si>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</si>
  <si>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</si>
  <si>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</si>
  <si>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</si>
  <si>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</si>
  <si>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</si>
  <si>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</si>
  <si>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</si>
  <si>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</si>
  <si>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</si>
  <si>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</si>
  <si>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</si>
  <si>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</si>
  <si>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</si>
  <si>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</si>
  <si>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</si>
  <si>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</si>
  <si>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</si>
  <si>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</si>
  <si>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</si>
  <si>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</si>
  <si>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</si>
  <si>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</si>
  <si>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</si>
  <si>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</si>
  <si>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</si>
  <si>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</si>
  <si>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</si>
  <si>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</si>
  <si>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</si>
  <si>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</si>
  <si>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</si>
  <si>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</si>
  <si>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</si>
  <si>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</si>
  <si>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</si>
  <si>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</si>
  <si>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</si>
  <si>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</si>
  <si>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</si>
  <si>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</si>
  <si>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</si>
  <si>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</si>
  <si>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</si>
  <si>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</si>
  <si>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</si>
  <si>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</si>
  <si>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</si>
  <si>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</si>
  <si>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</si>
  <si>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</si>
  <si>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</si>
  <si>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</si>
  <si>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</si>
  <si>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</si>
  <si>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</si>
  <si>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</si>
  <si>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</si>
  <si>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</si>
  <si>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</si>
  <si>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</si>
  <si>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</si>
  <si>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</si>
  <si>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</si>
  <si>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</si>
  <si>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</si>
  <si>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</si>
  <si>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</si>
  <si>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</si>
  <si>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</si>
  <si>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</si>
  <si>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</si>
  <si>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</si>
  <si>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</si>
  <si>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</si>
  <si>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</si>
  <si>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</si>
  <si>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</si>
  <si>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</si>
  <si>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</si>
  <si>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</si>
  <si>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</si>
  <si>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</si>
  <si>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</si>
  <si>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</si>
  <si>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</si>
  <si>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</si>
  <si>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</si>
  <si>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</si>
  <si>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</si>
  <si>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</si>
  <si>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</si>
  <si>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</si>
  <si>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</si>
  <si>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</si>
  <si>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</si>
  <si>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</si>
  <si>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</si>
  <si>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</si>
  <si>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</si>
  <si>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</si>
  <si>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</si>
  <si>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</si>
  <si>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</si>
  <si>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</si>
  <si>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</si>
  <si>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</si>
  <si>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</si>
  <si>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</si>
  <si>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</si>
  <si>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</si>
  <si>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</si>
  <si>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</si>
  <si>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</si>
  <si>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</si>
  <si>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</si>
  <si>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</si>
  <si>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</si>
  <si>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</si>
  <si>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</si>
  <si>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</si>
  <si>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</si>
  <si>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</si>
  <si>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</si>
  <si>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</si>
  <si>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</si>
  <si>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</si>
  <si>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</si>
  <si>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</si>
  <si>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</si>
  <si>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</si>
  <si>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</si>
  <si>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</si>
  <si>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</si>
  <si>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</si>
  <si>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</si>
  <si>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</si>
  <si>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</si>
  <si>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</si>
  <si>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</si>
  <si>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</si>
  <si>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</si>
  <si>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</si>
  <si>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</si>
  <si>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</si>
  <si>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</si>
  <si>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</si>
  <si>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</si>
  <si>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</si>
  <si>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</si>
  <si>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</si>
  <si>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</si>
  <si>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</si>
  <si>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</si>
  <si>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</si>
  <si>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</si>
  <si>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</si>
  <si>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</si>
  <si>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</si>
  <si>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</si>
  <si>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</si>
  <si>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</si>
  <si>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</si>
  <si>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</si>
  <si>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</si>
  <si>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</si>
  <si>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</si>
  <si>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</si>
  <si>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</si>
  <si>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</si>
  <si>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</si>
  <si>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</si>
  <si>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</si>
  <si>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</si>
  <si>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</si>
  <si>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</si>
  <si>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</si>
  <si>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</si>
  <si>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</si>
  <si>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</si>
  <si>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</si>
  <si>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</si>
  <si>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</si>
  <si>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</si>
  <si>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</si>
  <si>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</si>
  <si>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</si>
  <si>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</si>
  <si>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</si>
  <si>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</si>
  <si>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</si>
  <si>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</si>
  <si>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</si>
  <si>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</si>
  <si>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</si>
  <si>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</si>
  <si>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</si>
  <si>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</si>
  <si>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</si>
  <si>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</si>
  <si>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</si>
  <si>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</si>
  <si>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</si>
  <si>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</si>
  <si>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</si>
  <si>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</si>
  <si>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</si>
  <si>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</si>
  <si>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</si>
  <si>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</si>
  <si>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</si>
  <si>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</si>
  <si>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</si>
  <si>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</si>
  <si>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</si>
  <si>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</si>
  <si>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</si>
  <si>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</si>
  <si>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</si>
  <si>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</si>
  <si>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</si>
  <si>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</si>
  <si>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</si>
  <si>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</si>
  <si>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</si>
  <si>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</si>
  <si>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</si>
  <si>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</si>
  <si>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</si>
  <si>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</si>
  <si>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</si>
  <si>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</si>
  <si>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</si>
  <si>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</si>
  <si>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</si>
  <si>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</si>
  <si>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</si>
  <si>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</si>
  <si>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</si>
  <si>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</si>
  <si>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</si>
  <si>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</si>
  <si>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</si>
  <si>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</si>
  <si>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</si>
  <si>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</si>
  <si>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</si>
  <si>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</si>
  <si>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</si>
  <si>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</si>
  <si>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</si>
  <si>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</si>
  <si>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</si>
  <si>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</si>
  <si>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</si>
  <si>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</si>
  <si>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</si>
  <si>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</si>
  <si>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</si>
  <si>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</si>
  <si>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</si>
  <si>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</si>
  <si>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</si>
  <si>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</si>
  <si>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</si>
  <si>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</si>
  <si>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</si>
  <si>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</si>
  <si>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</si>
  <si>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</si>
  <si>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</si>
  <si>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</si>
  <si>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</si>
  <si>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</si>
  <si>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</si>
  <si>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</si>
  <si>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</si>
  <si>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</si>
  <si>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</si>
  <si>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</si>
  <si>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</si>
  <si>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</si>
  <si>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</si>
  <si>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</si>
  <si>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</si>
  <si>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</si>
  <si>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</si>
  <si>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</si>
  <si>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</si>
  <si>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</si>
  <si>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</si>
  <si>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</si>
  <si>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</si>
  <si>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</si>
  <si>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</si>
  <si>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</si>
  <si>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</si>
  <si>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</si>
  <si>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</si>
  <si>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</si>
  <si>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</si>
  <si>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</si>
  <si>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</si>
  <si>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</si>
  <si>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</si>
  <si>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</si>
  <si>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</si>
  <si>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</si>
  <si>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</si>
  <si>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</si>
  <si>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</si>
  <si>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</si>
  <si>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</si>
  <si>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</si>
  <si>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</si>
  <si>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</si>
  <si>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</si>
  <si>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</si>
  <si>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</si>
  <si>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</si>
  <si>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</si>
  <si>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</si>
  <si>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</si>
  <si>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</si>
  <si>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</si>
  <si>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</si>
  <si>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</si>
  <si>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</si>
  <si>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</si>
  <si>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</si>
  <si>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</si>
  <si>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</si>
  <si>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</si>
  <si>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</si>
  <si>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</si>
  <si>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</si>
  <si>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</si>
  <si>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</si>
  <si>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</si>
  <si>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</si>
  <si>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</si>
  <si>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</si>
  <si>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</si>
  <si>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</si>
  <si>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</si>
  <si>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</si>
  <si>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</si>
  <si>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</si>
  <si>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</si>
  <si>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</si>
  <si>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</si>
  <si>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</si>
  <si>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</si>
  <si>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</si>
  <si>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</si>
  <si>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</si>
  <si>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</si>
  <si>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</si>
  <si>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</si>
  <si>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</si>
  <si>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</si>
  <si>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</si>
  <si>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</si>
  <si>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</si>
  <si>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</si>
  <si>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</si>
  <si>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</si>
  <si>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</si>
  <si>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</si>
  <si>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</si>
  <si>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</si>
  <si>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</si>
  <si>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</si>
  <si>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</si>
  <si>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</si>
  <si>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</si>
  <si>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</si>
  <si>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</si>
  <si>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</si>
  <si>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</si>
  <si>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</si>
  <si>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</si>
  <si>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</si>
  <si>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</si>
  <si>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</si>
  <si>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</si>
  <si>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</si>
  <si>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</si>
  <si>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</si>
  <si>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</si>
  <si>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</si>
  <si>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</si>
  <si>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</si>
  <si>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</si>
  <si>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</si>
  <si>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</si>
  <si>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</si>
  <si>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</si>
  <si>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</si>
  <si>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</si>
  <si>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</si>
  <si>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</si>
  <si>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</si>
  <si>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</si>
  <si>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</si>
  <si>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</si>
  <si>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</si>
  <si>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</si>
  <si>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</si>
  <si>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</si>
  <si>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</si>
  <si>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</si>
  <si>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</si>
  <si>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</si>
  <si>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</si>
  <si>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</si>
  <si>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</si>
  <si>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</si>
  <si>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</si>
  <si>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</si>
  <si>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</si>
  <si>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</si>
  <si>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</si>
  <si>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</si>
  <si>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</si>
  <si>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</si>
  <si>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</si>
  <si>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</si>
  <si>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</si>
  <si>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</si>
  <si>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</si>
  <si>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</si>
  <si>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</si>
  <si>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</si>
  <si>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</si>
  <si>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</si>
  <si>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</si>
  <si>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</si>
  <si>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</si>
  <si>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</si>
  <si>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</si>
  <si>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</si>
  <si>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</si>
  <si>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</si>
  <si>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</si>
  <si>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</si>
  <si>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</si>
  <si>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</si>
  <si>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</si>
  <si>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</si>
  <si>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</si>
  <si>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</si>
  <si>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</si>
  <si>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</si>
  <si>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</si>
  <si>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</si>
  <si>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</si>
  <si>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</si>
  <si>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</si>
  <si>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</si>
  <si>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</si>
  <si>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</si>
  <si>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</si>
  <si>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</si>
  <si>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</si>
  <si>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</si>
  <si>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</si>
  <si>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</si>
  <si>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</si>
  <si>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</si>
  <si>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</si>
  <si>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</si>
  <si>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</si>
  <si>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</si>
  <si>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</si>
  <si>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</si>
  <si>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</si>
  <si>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</si>
  <si>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</si>
  <si>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</si>
  <si>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</si>
  <si>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</si>
  <si>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</si>
  <si>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</si>
  <si>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</si>
  <si>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</si>
  <si>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</si>
  <si>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</si>
  <si>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</si>
  <si>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</si>
  <si>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</si>
  <si>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</si>
  <si>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</si>
  <si>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</si>
  <si>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</si>
  <si>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</si>
  <si>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</si>
  <si>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</si>
  <si>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</si>
  <si>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</si>
  <si>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</si>
  <si>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</si>
  <si>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</si>
  <si>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</si>
  <si>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</si>
  <si>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</si>
  <si>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</si>
  <si>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</si>
  <si>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</si>
  <si>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</si>
  <si>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</si>
  <si>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</si>
  <si>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</si>
  <si>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</si>
  <si>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</si>
  <si>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</si>
  <si>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</si>
  <si>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</si>
  <si>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</si>
  <si>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</si>
  <si>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</si>
  <si>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</si>
  <si>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</si>
  <si>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</si>
  <si>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</si>
  <si>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</si>
  <si>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</si>
  <si>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</si>
  <si>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</si>
  <si>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</si>
  <si>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</si>
  <si>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</si>
  <si>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</si>
  <si>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</si>
  <si>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</si>
  <si>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</si>
  <si>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</si>
  <si>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</si>
  <si>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</si>
  <si>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</si>
  <si>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</si>
  <si>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</si>
  <si>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</si>
  <si>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</si>
  <si>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</si>
  <si>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</si>
  <si>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</si>
  <si>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</si>
  <si>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</si>
  <si>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</si>
  <si>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</si>
  <si>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</si>
  <si>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</si>
  <si>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</si>
  <si>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</si>
  <si>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</si>
  <si>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</si>
  <si>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</si>
  <si>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</si>
  <si>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</si>
  <si>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</si>
  <si>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</si>
  <si>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</si>
  <si>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</si>
  <si>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</si>
  <si>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</si>
  <si>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</si>
  <si>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</si>
  <si>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</si>
  <si>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</si>
  <si>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</si>
  <si>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</si>
  <si>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</si>
  <si>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</si>
  <si>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</si>
  <si>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</si>
  <si>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</si>
  <si>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</si>
  <si>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</si>
  <si>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</si>
  <si>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</si>
  <si>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</si>
  <si>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</si>
  <si>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</si>
  <si>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</si>
  <si>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</si>
  <si>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</si>
  <si>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</si>
  <si>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</si>
  <si>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</si>
  <si>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</si>
  <si>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</si>
  <si>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</si>
  <si>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</si>
  <si>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</si>
  <si>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</si>
  <si>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</si>
  <si>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</si>
  <si>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</si>
  <si>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</si>
  <si>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</si>
  <si>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</si>
  <si>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</si>
  <si>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</si>
  <si>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</si>
  <si>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</si>
  <si>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</si>
  <si>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</si>
  <si>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</si>
  <si>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</si>
  <si>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</si>
  <si>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</si>
  <si>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</si>
  <si>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</si>
  <si>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</si>
  <si>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</si>
  <si>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</si>
  <si>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</si>
  <si>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</si>
  <si>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</si>
  <si>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</si>
  <si>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</si>
  <si>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</si>
  <si>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</si>
  <si>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</si>
  <si>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</si>
  <si>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</si>
  <si>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</si>
  <si>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</si>
  <si>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</si>
  <si>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</si>
  <si>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</si>
  <si>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</si>
  <si>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</si>
  <si>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</si>
  <si>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</si>
  <si>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</si>
  <si>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</si>
  <si>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</si>
  <si>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</si>
  <si>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</si>
  <si>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</si>
  <si>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</si>
  <si>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</si>
  <si>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</si>
  <si>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</si>
  <si>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</si>
  <si>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</si>
  <si>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</si>
  <si>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</si>
  <si>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</si>
  <si>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</si>
  <si>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</si>
  <si>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</si>
  <si>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</si>
  <si>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</si>
  <si>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</si>
  <si>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</si>
  <si>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</si>
  <si>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</si>
  <si>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</si>
  <si>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</si>
  <si>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</si>
  <si>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</si>
  <si>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</si>
  <si>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</si>
  <si>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</si>
  <si>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</si>
  <si>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</si>
  <si>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</si>
  <si>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</si>
  <si>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</si>
  <si>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</si>
  <si>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</si>
  <si>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</si>
  <si>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</si>
  <si>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</si>
  <si>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</si>
  <si>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</si>
  <si>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</si>
  <si>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</si>
  <si>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</si>
  <si>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</si>
  <si>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</si>
  <si>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</si>
  <si>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</si>
  <si>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</si>
  <si>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</si>
  <si>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</si>
  <si>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</si>
  <si>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</si>
  <si>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</si>
  <si>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</si>
  <si>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</si>
  <si>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</si>
  <si>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</si>
  <si>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</si>
  <si>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</si>
  <si>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</si>
  <si>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</si>
  <si>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</si>
  <si>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</si>
  <si>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</si>
  <si>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</si>
  <si>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</si>
  <si>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</si>
  <si>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</si>
  <si>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</si>
  <si>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</si>
  <si>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</si>
  <si>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</si>
  <si>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</si>
  <si>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</si>
  <si>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</si>
  <si>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</si>
  <si>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</si>
  <si>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</si>
  <si>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</si>
  <si>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</si>
  <si>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</si>
  <si>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</si>
  <si>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</si>
  <si>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</si>
  <si>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</si>
  <si>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</si>
  <si>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</si>
  <si>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</si>
  <si>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</si>
  <si>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</si>
  <si>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</si>
  <si>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</si>
  <si>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</si>
  <si>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</si>
  <si>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</si>
  <si>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</si>
  <si>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</si>
  <si>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</si>
  <si>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</si>
  <si>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</si>
  <si>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</si>
  <si>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</si>
  <si>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</si>
  <si>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</si>
  <si>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</si>
  <si>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</si>
  <si>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</si>
  <si>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</si>
  <si>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</si>
  <si>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</si>
  <si>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</si>
  <si>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</si>
  <si>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</si>
  <si>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</si>
  <si>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</si>
  <si>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</si>
  <si>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</si>
  <si>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</si>
  <si>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</si>
  <si>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</si>
  <si>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</si>
  <si>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</si>
  <si>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</si>
  <si>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</si>
  <si>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</si>
  <si>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</si>
  <si>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</si>
  <si>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</si>
  <si>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</si>
  <si>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</si>
  <si>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</si>
  <si>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</si>
  <si>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</si>
  <si>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</si>
  <si>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</si>
  <si>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</si>
  <si>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</si>
  <si>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</si>
  <si>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</si>
  <si>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</si>
  <si>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</si>
  <si>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</si>
  <si>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</si>
  <si>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</si>
  <si>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</si>
  <si>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</si>
  <si>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</si>
  <si>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</si>
  <si>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</si>
  <si>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</si>
  <si>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</si>
  <si>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</si>
  <si>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</si>
  <si>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</si>
  <si>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</si>
  <si>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</si>
  <si>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</si>
  <si>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</si>
  <si>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</si>
  <si>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</si>
  <si>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</si>
  <si>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</si>
  <si>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</si>
  <si>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</si>
  <si>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</si>
  <si>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</si>
  <si>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</si>
  <si>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</si>
  <si>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</si>
  <si>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</si>
  <si>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</si>
  <si>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</si>
  <si>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</si>
  <si>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</si>
  <si>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</si>
  <si>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</si>
  <si>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</si>
  <si>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</si>
  <si>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</si>
  <si>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</si>
  <si>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</si>
  <si>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</si>
  <si>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</si>
  <si>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</si>
  <si>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</si>
  <si>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</si>
  <si>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</si>
  <si>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</si>
  <si>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</si>
  <si>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</si>
  <si>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</si>
  <si>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</si>
  <si>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</si>
  <si>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</si>
  <si>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</si>
  <si>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</si>
  <si>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</si>
  <si>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</si>
  <si>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</si>
  <si>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</si>
  <si>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</si>
  <si>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</si>
  <si>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</si>
  <si>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</si>
  <si>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</si>
  <si>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</si>
  <si>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</si>
  <si>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</si>
  <si>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</si>
  <si>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</si>
  <si>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</si>
  <si>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</si>
  <si>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</si>
  <si>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</si>
  <si>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</si>
  <si>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</si>
  <si>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</si>
  <si>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</si>
  <si>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</si>
  <si>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</si>
  <si>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</si>
  <si>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</si>
  <si>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</si>
  <si>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</si>
  <si>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</si>
  <si>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</si>
  <si>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</si>
  <si>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</si>
  <si>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</si>
  <si>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</si>
  <si>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</si>
  <si>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</si>
  <si>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</si>
  <si>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</si>
  <si>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</si>
  <si>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</si>
  <si>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</si>
  <si>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</si>
  <si>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</si>
  <si>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</si>
  <si>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</si>
  <si>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</si>
  <si>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</si>
  <si>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</si>
  <si>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</si>
  <si>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</si>
  <si>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</si>
  <si>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</si>
  <si>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</si>
  <si>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</si>
  <si>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</si>
  <si>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</si>
  <si>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</si>
  <si>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</si>
  <si>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</si>
  <si>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</si>
  <si>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</si>
  <si>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</si>
  <si>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</si>
  <si>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</si>
  <si>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</si>
  <si>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</si>
  <si>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</si>
  <si>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</si>
  <si>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</si>
  <si>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</si>
  <si>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</si>
  <si>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</si>
  <si>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</si>
  <si>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</si>
  <si>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</si>
  <si>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</si>
  <si>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</si>
  <si>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</si>
  <si>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</si>
  <si>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</si>
  <si>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</si>
  <si>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</si>
  <si>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</si>
  <si>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</si>
  <si>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</si>
  <si>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</si>
  <si>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</si>
  <si>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</si>
  <si>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</si>
  <si>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</si>
  <si>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</si>
  <si>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</si>
  <si>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</si>
  <si>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</si>
  <si>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</si>
  <si>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</si>
  <si>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</si>
  <si>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</si>
  <si>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</si>
  <si>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</si>
  <si>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</si>
  <si>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</si>
  <si>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</si>
  <si>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</si>
  <si>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</si>
  <si>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</si>
  <si>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</si>
  <si>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</si>
  <si>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</si>
  <si>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</si>
  <si>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</si>
  <si>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</si>
  <si>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</si>
  <si>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</si>
  <si>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</si>
  <si>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</si>
  <si>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</si>
  <si>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</si>
  <si>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</si>
  <si>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</si>
  <si>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</si>
  <si>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</si>
  <si>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</si>
  <si>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</si>
  <si>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</si>
  <si>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</si>
  <si>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</si>
  <si>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</si>
  <si>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</si>
  <si>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</si>
  <si>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</si>
  <si>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</si>
  <si>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</si>
  <si>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</si>
  <si>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</si>
  <si>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</si>
  <si>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</si>
  <si>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</si>
  <si>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</si>
  <si>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</si>
  <si>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</si>
  <si>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</si>
  <si>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</si>
  <si>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</si>
  <si>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</si>
  <si>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</si>
  <si>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</si>
  <si>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</si>
  <si>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</si>
  <si>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</si>
  <si>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</si>
  <si>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</si>
  <si>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</si>
  <si>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</si>
  <si>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</si>
  <si>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</si>
  <si>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</si>
  <si>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</si>
  <si>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</si>
  <si>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</si>
  <si>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</si>
  <si>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</si>
  <si>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</si>
  <si>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</si>
  <si>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</si>
  <si>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</si>
  <si>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</si>
  <si>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</si>
  <si>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</si>
  <si>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</si>
  <si>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</si>
  <si>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</si>
  <si>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</si>
  <si>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</si>
  <si>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</si>
  <si>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</si>
  <si>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</si>
  <si>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</si>
  <si>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</si>
  <si>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</si>
  <si>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</si>
  <si>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</si>
  <si>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</si>
  <si>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</si>
  <si>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</si>
  <si>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</si>
  <si>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</si>
  <si>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</si>
  <si>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</si>
  <si>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</si>
  <si>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</si>
  <si>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</si>
  <si>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</si>
  <si>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</si>
  <si>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</si>
  <si>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</si>
  <si>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</si>
  <si>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</si>
  <si>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</si>
  <si>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</si>
  <si>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</si>
  <si>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</si>
  <si>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</si>
  <si>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</si>
  <si>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</si>
  <si>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</si>
  <si>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</si>
  <si>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</si>
  <si>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</si>
  <si>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</si>
  <si>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</si>
  <si>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</si>
  <si>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</si>
  <si>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</si>
  <si>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</si>
  <si>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</si>
  <si>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</si>
  <si>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</si>
  <si>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</si>
  <si>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</si>
  <si>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</si>
  <si>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</si>
  <si>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</si>
  <si>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</si>
  <si>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</si>
  <si>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</si>
  <si>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</si>
  <si>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</si>
  <si>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</si>
  <si>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</si>
  <si>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</si>
  <si>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</si>
  <si>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</si>
  <si>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</si>
  <si>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</si>
  <si>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</si>
  <si>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</si>
  <si>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</si>
  <si>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</si>
  <si>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</si>
  <si>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</si>
  <si>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</si>
  <si>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</si>
  <si>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</si>
  <si>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</si>
  <si>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</si>
  <si>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</si>
  <si>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</si>
  <si>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</si>
  <si>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</si>
  <si>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</si>
  <si>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</si>
  <si>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</si>
  <si>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</si>
  <si>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</si>
  <si>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</si>
  <si>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</si>
  <si>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</si>
  <si>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</si>
  <si>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</si>
  <si>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</si>
  <si>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</si>
  <si>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</si>
  <si>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</si>
  <si>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</si>
  <si>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</si>
  <si>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</si>
  <si>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</si>
  <si>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</si>
  <si>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</si>
  <si>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</si>
  <si>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</si>
  <si>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</si>
  <si>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</si>
  <si>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</si>
  <si>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</si>
  <si>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</si>
  <si>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</si>
  <si>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</si>
  <si>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</si>
  <si>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</si>
  <si>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</si>
  <si>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</si>
  <si>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</si>
  <si>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</si>
  <si>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</si>
  <si>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</si>
  <si>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</si>
  <si>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</si>
  <si>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</si>
  <si>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</si>
  <si>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</si>
  <si>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</si>
  <si>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</si>
  <si>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</si>
  <si>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</si>
  <si>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</si>
  <si>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</si>
  <si>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</si>
  <si>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</si>
  <si>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</si>
  <si>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</si>
  <si>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</si>
  <si>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</si>
  <si>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</si>
  <si>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</si>
  <si>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</si>
  <si>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</si>
  <si>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</si>
  <si>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</si>
  <si>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</si>
  <si>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</si>
  <si>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</si>
  <si>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</si>
  <si>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</si>
  <si>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</si>
  <si>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</si>
  <si>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</si>
  <si>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</si>
  <si>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</si>
  <si>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</si>
  <si>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</si>
  <si>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</si>
  <si>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</si>
  <si>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</si>
  <si>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</si>
  <si>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</si>
  <si>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</si>
  <si>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</si>
  <si>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</si>
  <si>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</si>
  <si>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</si>
  <si>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</si>
  <si>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</si>
  <si>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</si>
  <si>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</si>
  <si>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</si>
  <si>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</si>
  <si>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</si>
  <si>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</si>
  <si>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</si>
  <si>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</si>
  <si>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</si>
  <si>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</si>
  <si>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</si>
  <si>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</si>
  <si>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</si>
  <si>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</si>
  <si>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</si>
  <si>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</si>
  <si>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</si>
  <si>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</si>
  <si>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</si>
  <si>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</si>
  <si>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</si>
  <si>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</si>
  <si>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</si>
  <si>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</si>
  <si>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</si>
  <si>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</si>
  <si>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</si>
  <si>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</si>
  <si>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</si>
  <si>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</si>
  <si>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</si>
  <si>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</si>
  <si>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</si>
  <si>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</si>
  <si>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</si>
  <si>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</si>
  <si>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</si>
  <si>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</si>
  <si>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</si>
  <si>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</si>
  <si>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</si>
  <si>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</si>
  <si>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</si>
  <si>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</si>
  <si>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</si>
  <si>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</si>
  <si>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</si>
  <si>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</si>
  <si>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</si>
  <si>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</si>
  <si>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</si>
  <si>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</si>
  <si>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</si>
  <si>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</si>
  <si>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</si>
  <si>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</si>
  <si>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</si>
  <si>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</si>
  <si>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</si>
  <si>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</si>
  <si>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</si>
  <si>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</si>
  <si>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</si>
  <si>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</si>
  <si>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</si>
  <si>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</si>
  <si>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</si>
  <si>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</si>
  <si>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</si>
  <si>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</si>
  <si>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</si>
  <si>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</si>
  <si>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</si>
  <si>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</si>
  <si>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</si>
  <si>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</si>
  <si>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</si>
  <si>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</si>
  <si>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</si>
  <si>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</si>
  <si>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</si>
  <si>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</si>
  <si>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</si>
  <si>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</si>
  <si>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</si>
  <si>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</si>
  <si>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</si>
  <si>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</si>
  <si>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</si>
  <si>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</si>
  <si>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</si>
  <si>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</si>
  <si>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</si>
  <si>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</si>
  <si>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</si>
  <si>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</si>
  <si>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</si>
  <si>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</si>
  <si>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</si>
  <si>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</si>
  <si>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</si>
  <si>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</si>
  <si>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</si>
  <si>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</si>
  <si>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</si>
  <si>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</si>
  <si>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</si>
  <si>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</si>
  <si>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</si>
  <si>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</si>
  <si>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</si>
  <si>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</si>
  <si>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</si>
  <si>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</si>
  <si>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</si>
  <si>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</si>
  <si>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</si>
  <si>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</si>
  <si>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</si>
  <si>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</si>
  <si>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</si>
  <si>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</si>
  <si>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</si>
  <si>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</si>
  <si>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</si>
  <si>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</si>
  <si>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</si>
  <si>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</si>
  <si>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</si>
  <si>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</si>
  <si>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</si>
  <si>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</si>
  <si>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</si>
  <si>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</si>
  <si>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</si>
  <si>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</si>
  <si>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</si>
  <si>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</si>
  <si>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</si>
  <si>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</si>
  <si>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</si>
  <si>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</si>
  <si>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</si>
  <si>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</si>
  <si>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</si>
  <si>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</si>
  <si>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</si>
  <si>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</si>
  <si>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</si>
  <si>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</si>
  <si>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</si>
  <si>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</si>
  <si>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</si>
  <si>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</si>
  <si>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</si>
  <si>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</si>
  <si>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</si>
  <si>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</si>
  <si>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</si>
  <si>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</si>
  <si>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</si>
  <si>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</si>
  <si>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</si>
  <si>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</si>
  <si>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</si>
  <si>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</si>
  <si>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</si>
  <si>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</si>
  <si>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</si>
  <si>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</si>
  <si>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</si>
  <si>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</si>
  <si>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</si>
  <si>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</si>
  <si>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</si>
  <si>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</si>
  <si>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</si>
  <si>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</si>
  <si>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</si>
  <si>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</si>
  <si>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</si>
  <si>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</si>
  <si>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</si>
  <si>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</si>
  <si>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</si>
  <si>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</si>
  <si>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</si>
  <si>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</si>
  <si>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</si>
  <si>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</si>
  <si>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</si>
  <si>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</si>
  <si>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</si>
  <si>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</si>
  <si>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</si>
  <si>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</si>
  <si>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</si>
  <si>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</si>
  <si>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</si>
  <si>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</si>
  <si>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</si>
  <si>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</si>
  <si>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</si>
  <si>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</si>
  <si>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</si>
  <si>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</si>
  <si>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</si>
  <si>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</si>
  <si>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</si>
  <si>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</si>
  <si>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</si>
  <si>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</si>
  <si>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</si>
  <si>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</si>
  <si>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</si>
  <si>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</si>
  <si>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</si>
  <si>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</si>
  <si>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</si>
  <si>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</si>
  <si>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</si>
  <si>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</si>
  <si>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</si>
  <si>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</si>
  <si>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</si>
  <si>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</si>
  <si>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</si>
  <si>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</si>
  <si>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</si>
  <si>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</si>
  <si>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</si>
  <si>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</si>
  <si>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</si>
  <si>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</si>
  <si>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</si>
  <si>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</si>
  <si>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</si>
  <si>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</si>
  <si>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</si>
  <si>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</si>
  <si>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</si>
  <si>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</si>
  <si>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</si>
  <si>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</si>
  <si>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</si>
  <si>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</si>
  <si>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</si>
  <si>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</si>
  <si>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</si>
  <si>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</si>
  <si>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</si>
  <si>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</si>
  <si>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</si>
  <si>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</si>
  <si>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</si>
  <si>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</si>
  <si>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</si>
  <si>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</si>
  <si>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</si>
  <si>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</si>
  <si>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</si>
  <si>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</si>
  <si>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</si>
  <si>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</si>
  <si>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</si>
  <si>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</si>
  <si>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</si>
  <si>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</si>
  <si>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</si>
  <si>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</si>
  <si>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</si>
  <si>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</si>
  <si>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</si>
  <si>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</si>
  <si>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</si>
  <si>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</si>
  <si>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</si>
  <si>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</si>
  <si>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</si>
  <si>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</si>
  <si>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</si>
  <si>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</si>
  <si>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</si>
  <si>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</si>
  <si>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</si>
  <si>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</si>
  <si>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</si>
  <si>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</si>
  <si>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</si>
  <si>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</si>
  <si>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</si>
  <si>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</si>
  <si>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</si>
  <si>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</si>
  <si>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</si>
  <si>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</si>
  <si>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</si>
  <si>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</si>
  <si>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</si>
  <si>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</si>
  <si>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</si>
  <si>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</si>
  <si>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</si>
  <si>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</si>
  <si>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</si>
  <si>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</si>
  <si>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</si>
  <si>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</si>
  <si>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</si>
  <si>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</si>
  <si>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</si>
  <si>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</si>
  <si>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</si>
  <si>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</si>
  <si>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</si>
  <si>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</si>
  <si>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</si>
  <si>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</si>
  <si>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</si>
  <si>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</si>
  <si>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</si>
  <si>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</si>
  <si>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</si>
  <si>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</si>
  <si>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</si>
  <si>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</si>
  <si>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</si>
  <si>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</si>
  <si>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</si>
  <si>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</si>
  <si>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</si>
  <si>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</si>
  <si>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</si>
  <si>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</si>
  <si>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</si>
  <si>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</si>
  <si>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</si>
  <si>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</si>
  <si>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</si>
  <si>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</si>
  <si>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</si>
  <si>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</si>
  <si>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</si>
  <si>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</si>
  <si>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</si>
  <si>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</si>
  <si>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</si>
  <si>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</si>
  <si>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</si>
  <si>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</si>
  <si>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</si>
  <si>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</si>
  <si>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</si>
  <si>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</si>
  <si>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</si>
  <si>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</si>
  <si>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</si>
  <si>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</si>
  <si>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</si>
  <si>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</si>
  <si>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</si>
  <si>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</si>
  <si>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</si>
  <si>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</si>
  <si>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</si>
  <si>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</si>
  <si>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</si>
  <si>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</si>
  <si>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</si>
  <si>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</si>
  <si>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</si>
  <si>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</si>
  <si>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</si>
  <si>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</si>
  <si>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</si>
  <si>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</si>
  <si>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</si>
  <si>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</si>
  <si>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</si>
  <si>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</si>
  <si>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</si>
  <si>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</si>
  <si>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</si>
  <si>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</si>
  <si>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</si>
  <si>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</si>
  <si>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</si>
  <si>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</si>
  <si>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</si>
  <si>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</si>
  <si>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</si>
  <si>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</si>
  <si>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</si>
  <si>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</si>
  <si>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</si>
  <si>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</si>
  <si>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</si>
  <si>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</si>
  <si>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</si>
  <si>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</si>
  <si>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</si>
  <si>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</si>
  <si>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</si>
  <si>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</si>
  <si>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</si>
  <si>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</si>
  <si>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</si>
  <si>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</si>
  <si>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</si>
  <si>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</si>
  <si>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</si>
  <si>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</si>
  <si>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</si>
  <si>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</si>
  <si>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</si>
  <si>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</si>
  <si>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</si>
  <si>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</si>
  <si>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</si>
  <si>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</si>
  <si>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</si>
  <si>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</si>
  <si>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</si>
  <si>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</si>
  <si>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</si>
  <si>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</si>
  <si>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</si>
  <si>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</si>
  <si>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</si>
  <si>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</si>
  <si>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</si>
  <si>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</si>
  <si>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</si>
  <si>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</si>
  <si>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</si>
  <si>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</si>
  <si>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</si>
  <si>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</si>
  <si>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</si>
  <si>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</si>
  <si>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</si>
  <si>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</si>
  <si>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</si>
  <si>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</si>
  <si>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</si>
  <si>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</si>
  <si>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</si>
  <si>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</si>
  <si>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</si>
  <si>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</si>
  <si>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</si>
  <si>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</si>
  <si>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</si>
  <si>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</si>
  <si>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</si>
  <si>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</si>
  <si>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</si>
  <si>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</si>
  <si>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</si>
  <si>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</si>
  <si>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</si>
  <si>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</si>
  <si>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</si>
  <si>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</si>
  <si>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</si>
  <si>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</si>
  <si>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</si>
  <si>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</si>
  <si>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</si>
  <si>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</si>
  <si>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</si>
  <si>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</si>
  <si>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</si>
  <si>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</si>
  <si>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</si>
  <si>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</si>
  <si>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</si>
  <si>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</si>
  <si>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</si>
  <si>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</si>
  <si>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</si>
  <si>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</si>
  <si>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</si>
  <si>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</si>
  <si>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</si>
  <si>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</si>
  <si>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</si>
  <si>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</si>
  <si>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</si>
  <si>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</si>
  <si>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</si>
  <si>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</si>
  <si>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</si>
  <si>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</si>
  <si>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</si>
  <si>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</si>
  <si>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</si>
  <si>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</si>
  <si>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</si>
  <si>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</si>
  <si>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</si>
  <si>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</si>
  <si>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</si>
  <si>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</si>
  <si>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</si>
  <si>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</si>
  <si>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</si>
  <si>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</si>
  <si>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</si>
  <si>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</si>
  <si>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</si>
  <si>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</si>
  <si>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</si>
  <si>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</si>
  <si>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</si>
  <si>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</si>
  <si>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</si>
  <si>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</si>
  <si>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</si>
  <si>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</si>
  <si>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</si>
  <si>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</si>
  <si>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</si>
  <si>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</si>
  <si>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</si>
  <si>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</si>
  <si>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</si>
  <si>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</si>
  <si>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</si>
  <si>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</si>
  <si>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</si>
  <si>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</si>
  <si>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</si>
  <si>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</si>
  <si>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</si>
  <si>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</si>
  <si>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</si>
  <si>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</si>
  <si>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</si>
  <si>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</si>
  <si>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</si>
  <si>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</si>
  <si>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</si>
  <si>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</si>
  <si>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</si>
  <si>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</si>
  <si>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</si>
  <si>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</si>
  <si>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</si>
  <si>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</si>
  <si>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</si>
  <si>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</si>
  <si>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</si>
  <si>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</si>
  <si>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</si>
  <si>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</si>
  <si>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</si>
  <si>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</si>
  <si>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</si>
  <si>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</si>
  <si>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</si>
  <si>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</si>
  <si>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</si>
  <si>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</si>
  <si>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</si>
  <si>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</si>
  <si>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</si>
  <si>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</si>
  <si>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</si>
  <si>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</si>
  <si>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</si>
  <si>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</si>
  <si>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</si>
  <si>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</si>
  <si>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</si>
  <si>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</si>
  <si>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</si>
  <si>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</si>
  <si>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</si>
  <si>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</si>
  <si>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</si>
  <si>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</si>
  <si>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</si>
  <si>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</si>
  <si>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</si>
  <si>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</si>
  <si>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</si>
  <si>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</si>
  <si>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</si>
  <si>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</si>
  <si>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</si>
  <si>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</si>
  <si>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</si>
  <si>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</si>
  <si>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</si>
  <si>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</si>
  <si>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</si>
  <si>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</si>
  <si>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</si>
  <si>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</si>
  <si>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</si>
  <si>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</si>
  <si>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</si>
  <si>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</si>
  <si>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</si>
  <si>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</si>
  <si>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</si>
  <si>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</si>
  <si>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</si>
  <si>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</si>
  <si>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</si>
  <si>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</si>
  <si>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</si>
  <si>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</si>
  <si>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</si>
  <si>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</si>
  <si>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</si>
  <si>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</si>
  <si>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</si>
  <si>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</si>
  <si>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</si>
  <si>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</si>
  <si>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</si>
  <si>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</si>
  <si>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</si>
  <si>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</si>
  <si>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</si>
  <si>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</si>
  <si>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</si>
  <si>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</si>
  <si>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</si>
  <si>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</si>
  <si>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</si>
  <si>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</si>
  <si>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</si>
  <si>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</si>
  <si>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</si>
  <si>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</si>
  <si>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</si>
  <si>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</si>
  <si>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</si>
  <si>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</si>
  <si>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</si>
  <si>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</si>
  <si>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</si>
  <si>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</si>
  <si>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</si>
  <si>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</si>
  <si>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</si>
  <si>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</si>
  <si>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</si>
  <si>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</si>
  <si>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</si>
  <si>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</si>
  <si>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</si>
  <si>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</si>
  <si>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</si>
  <si>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</si>
  <si>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</si>
  <si>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</si>
  <si>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</si>
  <si>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</si>
  <si>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</si>
  <si>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</si>
  <si>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</si>
  <si>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</si>
  <si>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</si>
  <si>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</si>
  <si>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</si>
  <si>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</si>
  <si>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</si>
  <si>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</si>
  <si>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</si>
  <si>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</si>
  <si>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</si>
  <si>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</si>
  <si>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</si>
  <si>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</si>
  <si>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</si>
  <si>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</si>
  <si>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</si>
  <si>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</si>
  <si>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</si>
  <si>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</si>
  <si>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</si>
  <si>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</si>
  <si>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</si>
  <si>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</si>
  <si>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</si>
  <si>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</si>
  <si>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</si>
  <si>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</si>
  <si>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</si>
  <si>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</si>
  <si>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</si>
  <si>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</si>
  <si>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</si>
  <si>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</si>
  <si>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</si>
  <si>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</si>
  <si>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</si>
  <si>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</si>
  <si>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</si>
  <si>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</si>
  <si>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</si>
  <si>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</si>
  <si>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</si>
  <si>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</si>
  <si>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</si>
  <si>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</si>
  <si>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</si>
  <si>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</si>
  <si>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</si>
  <si>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</si>
  <si>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</si>
  <si>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</si>
  <si>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</si>
  <si>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</si>
  <si>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</si>
  <si>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</si>
  <si>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</si>
  <si>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</si>
  <si>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</si>
  <si>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</si>
  <si>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</si>
  <si>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</si>
  <si>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</si>
  <si>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</si>
  <si>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</si>
  <si>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</si>
  <si>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</si>
  <si>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</si>
  <si>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</si>
  <si>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</si>
  <si>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</si>
  <si>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</si>
  <si>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</si>
  <si>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</si>
  <si>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</si>
  <si>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</si>
  <si>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</si>
  <si>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</si>
  <si>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</si>
  <si>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</si>
  <si>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</si>
  <si>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</si>
  <si>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</si>
  <si>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</si>
  <si>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</si>
  <si>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</si>
  <si>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</si>
  <si>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</si>
  <si>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</si>
  <si>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</si>
  <si>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</si>
  <si>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</si>
  <si>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</si>
  <si>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</si>
  <si>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</si>
  <si>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</si>
  <si>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</si>
  <si>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</si>
  <si>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</si>
  <si>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</si>
  <si>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</si>
  <si>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</si>
  <si>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</si>
  <si>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</si>
  <si>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</si>
  <si>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</si>
  <si>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</si>
  <si>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</si>
  <si>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</si>
  <si>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</si>
  <si>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</si>
  <si>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</si>
  <si>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</si>
  <si>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</si>
  <si>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</si>
  <si>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</si>
  <si>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</si>
  <si>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</si>
  <si>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</si>
  <si>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</si>
  <si>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</si>
  <si>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</si>
  <si>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</si>
  <si>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</si>
  <si>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</si>
  <si>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</si>
  <si>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</si>
  <si>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</si>
  <si>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</si>
  <si>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</si>
  <si>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</si>
  <si>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</si>
  <si>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</si>
  <si>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</si>
  <si>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</si>
  <si>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</si>
  <si>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</si>
  <si>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</si>
  <si>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</si>
  <si>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</si>
  <si>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</si>
  <si>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</si>
  <si>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</si>
  <si>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</si>
  <si>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</si>
  <si>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</si>
  <si>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</si>
  <si>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</si>
  <si>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</si>
  <si>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</si>
  <si>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</si>
  <si>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</si>
  <si>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</si>
  <si>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</si>
  <si>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</si>
  <si>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</si>
  <si>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</si>
  <si>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</si>
  <si>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</si>
  <si>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</si>
  <si>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</si>
  <si>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</si>
  <si>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</si>
  <si>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</si>
  <si>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</si>
  <si>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</si>
  <si>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</si>
  <si>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</si>
  <si>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</si>
  <si>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</si>
  <si>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</si>
  <si>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</si>
  <si>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</si>
  <si>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</si>
  <si>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</si>
  <si>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</si>
  <si>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</si>
  <si>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</si>
  <si>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</si>
  <si>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</si>
  <si>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</si>
  <si>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</si>
  <si>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</si>
  <si>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</si>
  <si>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</si>
  <si>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</si>
  <si>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</si>
  <si>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</si>
  <si>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</si>
  <si>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</si>
  <si>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</si>
  <si>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</si>
  <si>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</si>
  <si>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</si>
  <si>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</si>
  <si>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</si>
  <si>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</si>
  <si>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</si>
  <si>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</si>
  <si>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</si>
  <si>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</si>
  <si>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</si>
  <si>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</si>
  <si>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</si>
  <si>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</si>
  <si>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</si>
  <si>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</si>
  <si>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</si>
  <si>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</si>
  <si>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</si>
  <si>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</si>
  <si>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</si>
  <si>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</si>
  <si>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</si>
  <si>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</si>
  <si>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</si>
  <si>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</si>
  <si>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</si>
  <si>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</si>
  <si>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</si>
  <si>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</si>
  <si>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</si>
  <si>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</si>
  <si>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</si>
  <si>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</si>
  <si>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</si>
  <si>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</si>
  <si>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</si>
  <si>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</si>
  <si>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</si>
  <si>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</si>
  <si>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</si>
  <si>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</si>
  <si>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</si>
  <si>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</si>
  <si>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</si>
  <si>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</si>
  <si>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</si>
  <si>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</si>
  <si>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</si>
  <si>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</si>
  <si>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</si>
  <si>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</si>
  <si>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</si>
  <si>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</si>
  <si>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</si>
  <si>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</si>
  <si>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</si>
  <si>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</si>
  <si>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</si>
  <si>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</si>
  <si>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</si>
  <si>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</si>
  <si>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</si>
  <si>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</si>
  <si>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</si>
  <si>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</si>
  <si>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</si>
  <si>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</si>
  <si>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</si>
  <si>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</si>
  <si>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</si>
  <si>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</si>
  <si>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</si>
  <si>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</si>
  <si>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</si>
  <si>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</si>
  <si>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</si>
  <si>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</si>
  <si>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</si>
  <si>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</si>
  <si>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</si>
  <si>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</si>
  <si>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</si>
  <si>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</si>
  <si>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</si>
  <si>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</si>
  <si>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</si>
  <si>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</si>
  <si>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</si>
  <si>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</si>
  <si>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</si>
  <si>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</si>
  <si>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</si>
  <si>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</si>
  <si>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</si>
  <si>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</si>
  <si>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</si>
  <si>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</si>
  <si>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</si>
  <si>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</si>
  <si>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</si>
  <si>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</si>
  <si>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</si>
  <si>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</si>
  <si>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</si>
  <si>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</si>
  <si>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</si>
  <si>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</si>
  <si>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</si>
  <si>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</si>
  <si>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</si>
  <si>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</si>
  <si>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</si>
  <si>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</si>
  <si>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</si>
  <si>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</si>
  <si>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</si>
  <si>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</si>
  <si>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</si>
  <si>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</si>
  <si>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</si>
  <si>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</si>
  <si>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</si>
  <si>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</si>
  <si>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</si>
  <si>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</si>
  <si>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</si>
  <si>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</si>
  <si>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</si>
  <si>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</si>
  <si>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</si>
  <si>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</si>
  <si>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</si>
  <si>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</si>
  <si>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</si>
  <si>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</si>
  <si>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</si>
  <si>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</si>
  <si>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</si>
  <si>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</si>
  <si>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</si>
  <si>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</si>
  <si>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</si>
  <si>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</si>
  <si>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</si>
  <si>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</si>
  <si>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</si>
  <si>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</si>
  <si>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</si>
  <si>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</si>
  <si>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</si>
  <si>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</si>
  <si>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</si>
  <si>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</si>
  <si>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</si>
  <si>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</si>
  <si>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</si>
  <si>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</si>
  <si>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</si>
  <si>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</si>
  <si>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</si>
  <si>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</si>
  <si>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</si>
  <si>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</si>
  <si>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</si>
  <si>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</si>
  <si>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</si>
  <si>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</si>
  <si>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</si>
  <si>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</si>
  <si>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</si>
  <si>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</si>
  <si>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</si>
  <si>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</si>
  <si>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</si>
  <si>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</si>
  <si>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</si>
  <si>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</si>
  <si>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</si>
  <si>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</si>
  <si>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</si>
  <si>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</si>
  <si>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</si>
  <si>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</si>
  <si>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</si>
  <si>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</si>
  <si>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</si>
  <si>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</si>
  <si>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</si>
  <si>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</si>
  <si>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</si>
  <si>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</si>
  <si>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</si>
  <si>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</si>
  <si>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</si>
  <si>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</si>
  <si>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</si>
  <si>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</si>
  <si>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</si>
  <si>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</si>
  <si>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</si>
  <si>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</si>
  <si>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</si>
  <si>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</si>
  <si>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</si>
  <si>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</si>
  <si>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</si>
  <si>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</si>
  <si>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</si>
  <si>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</si>
  <si>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</si>
  <si>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</si>
  <si>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</si>
  <si>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</si>
  <si>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</si>
  <si>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</si>
  <si>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</si>
  <si>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</si>
  <si>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</si>
  <si>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</si>
  <si>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</si>
  <si>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</si>
  <si>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</si>
  <si>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</si>
  <si>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</si>
  <si>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</si>
  <si>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</si>
  <si>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</si>
  <si>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</si>
  <si>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</si>
  <si>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</si>
  <si>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</si>
  <si>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</si>
  <si>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</si>
  <si>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</si>
  <si>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</si>
  <si>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</si>
  <si>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</si>
  <si>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</si>
  <si>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</si>
  <si>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</si>
  <si>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</si>
  <si>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</si>
  <si>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</si>
  <si>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</si>
  <si>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</si>
  <si>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</si>
  <si>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</si>
  <si>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</si>
  <si>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</si>
  <si>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</si>
  <si>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</si>
  <si>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</si>
  <si>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</si>
  <si>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</si>
  <si>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</si>
  <si>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</si>
  <si>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</si>
  <si>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</si>
  <si>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</si>
  <si>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</si>
  <si>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</si>
  <si>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</si>
  <si>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</si>
  <si>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</si>
  <si>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</si>
  <si>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</si>
  <si>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</si>
  <si>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</si>
  <si>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</si>
  <si>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</si>
  <si>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</si>
  <si>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</si>
  <si>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</si>
  <si>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</si>
  <si>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</si>
  <si>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</si>
  <si>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</si>
  <si>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</si>
  <si>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</si>
  <si>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</si>
  <si>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</si>
  <si>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</si>
  <si>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</si>
  <si>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</si>
  <si>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</si>
  <si>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</si>
  <si>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</si>
  <si>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</si>
  <si>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</si>
  <si>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</si>
  <si>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</si>
  <si>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</si>
  <si>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</si>
  <si>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</si>
  <si>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</si>
  <si>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</si>
  <si>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</si>
  <si>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</si>
  <si>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</si>
  <si>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</si>
  <si>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</si>
  <si>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</si>
  <si>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</si>
  <si>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</si>
  <si>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</si>
  <si>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</si>
  <si>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</si>
  <si>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</si>
  <si>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</si>
  <si>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</si>
  <si>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</si>
  <si>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</si>
  <si>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</si>
  <si>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</si>
  <si>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</si>
  <si>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</si>
  <si>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</si>
  <si>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</si>
  <si>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</si>
  <si>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</si>
  <si>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</si>
  <si>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</si>
  <si>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</si>
  <si>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</si>
  <si>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</si>
  <si>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</si>
  <si>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</si>
  <si>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</si>
  <si>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</si>
  <si>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</si>
  <si>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</si>
  <si>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</si>
  <si>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</si>
  <si>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</si>
  <si>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</si>
  <si>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</si>
  <si>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</si>
  <si>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</si>
  <si>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</si>
  <si>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</si>
  <si>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</si>
  <si>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</si>
  <si>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</si>
  <si>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</si>
  <si>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</si>
  <si>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</si>
  <si>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</si>
  <si>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</si>
  <si>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</si>
  <si>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</si>
  <si>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</si>
  <si>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</si>
  <si>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</si>
  <si>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</si>
  <si>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</si>
  <si>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</si>
  <si>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</si>
  <si>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</si>
  <si>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</si>
  <si>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</si>
  <si>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</si>
  <si>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</si>
  <si>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</si>
  <si>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</si>
  <si>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</si>
  <si>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</si>
  <si>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</si>
  <si>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</si>
  <si>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</si>
  <si>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</si>
  <si>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</si>
  <si>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</si>
  <si>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</si>
  <si>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</si>
  <si>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</si>
  <si>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</si>
  <si>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</si>
  <si>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</si>
  <si>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</si>
  <si>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</si>
  <si>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</si>
  <si>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</si>
  <si>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</si>
  <si>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</si>
  <si>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</si>
  <si>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</si>
  <si>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</si>
  <si>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</si>
  <si>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</si>
  <si>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</si>
  <si>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</si>
  <si>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</si>
  <si>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</si>
  <si>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</si>
  <si>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</si>
  <si>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</si>
  <si>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</si>
  <si>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</si>
  <si>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</si>
  <si>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</si>
  <si>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</si>
  <si>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</si>
  <si>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</si>
  <si>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</si>
  <si>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</si>
  <si>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</si>
  <si>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</si>
  <si>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</si>
  <si>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</si>
  <si>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</si>
  <si>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</si>
  <si>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</si>
  <si>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</si>
  <si>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</si>
  <si>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</si>
  <si>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</si>
  <si>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</si>
  <si>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</si>
  <si>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</si>
  <si>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</si>
  <si>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</si>
  <si>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</si>
  <si>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</si>
  <si>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</si>
  <si>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</si>
  <si>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</si>
  <si>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</si>
  <si>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</si>
  <si>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</si>
  <si>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</si>
  <si>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</si>
  <si>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</si>
  <si>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</si>
  <si>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</si>
  <si>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</si>
  <si>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</si>
  <si>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</si>
  <si>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</si>
  <si>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</si>
  <si>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</si>
  <si>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</si>
  <si>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</si>
  <si>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</si>
  <si>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</si>
  <si>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</si>
  <si>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</si>
  <si>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</si>
  <si>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</si>
  <si>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</si>
  <si>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</si>
  <si>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</si>
  <si>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</si>
  <si>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</si>
  <si>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</si>
  <si>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</si>
  <si>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</si>
  <si>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</si>
  <si>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</si>
  <si>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</si>
  <si>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</si>
  <si>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</si>
  <si>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</si>
  <si>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</si>
  <si>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</si>
  <si>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</si>
  <si>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</si>
  <si>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</si>
  <si>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</si>
  <si>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</si>
  <si>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</si>
  <si>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</si>
  <si>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</si>
  <si>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</si>
  <si>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</si>
  <si>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</si>
  <si>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</si>
  <si>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</si>
  <si>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</si>
  <si>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</si>
  <si>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</si>
  <si>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</si>
  <si>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</si>
  <si>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</si>
  <si>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</si>
  <si>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</si>
  <si>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</si>
  <si>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</si>
  <si>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</si>
  <si>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</si>
  <si>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</si>
  <si>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</si>
  <si>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</si>
  <si>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</si>
  <si>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</si>
  <si>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</si>
  <si>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</si>
  <si>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</si>
  <si>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</si>
  <si>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</si>
  <si>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</si>
  <si>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</si>
  <si>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</si>
  <si>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</si>
  <si>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</si>
  <si>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</si>
  <si>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</si>
  <si>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</si>
  <si>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</si>
  <si>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</si>
  <si>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</si>
  <si>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</si>
  <si>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</si>
  <si>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</si>
  <si>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</si>
  <si>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</si>
  <si>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</si>
  <si>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</si>
  <si>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</si>
  <si>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</si>
  <si>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</si>
  <si>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</si>
  <si>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</si>
  <si>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</si>
  <si>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</si>
  <si>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</si>
  <si>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</si>
  <si>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</si>
  <si>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</si>
  <si>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</si>
  <si>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</si>
  <si>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</si>
  <si>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</si>
  <si>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</si>
  <si>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</si>
  <si>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</si>
  <si>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</si>
  <si>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</si>
  <si>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</si>
  <si>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</si>
  <si>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</si>
  <si>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</si>
  <si>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</si>
  <si>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</si>
  <si>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</si>
  <si>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</si>
  <si>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</si>
  <si>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</si>
  <si>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</si>
  <si>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</si>
  <si>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</si>
  <si>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</si>
  <si>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</si>
  <si>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</si>
  <si>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</si>
  <si>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</si>
  <si>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</si>
  <si>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</si>
  <si>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</si>
  <si>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</si>
  <si>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</si>
  <si>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</si>
  <si>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</si>
  <si>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</si>
  <si>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</si>
  <si>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</si>
  <si>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</si>
  <si>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</si>
  <si>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</si>
  <si>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</si>
  <si>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</si>
  <si>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</si>
  <si>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</si>
  <si>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</si>
  <si>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</si>
  <si>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</si>
  <si>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</si>
  <si>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</si>
  <si>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</si>
  <si>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</si>
  <si>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</si>
  <si>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</si>
  <si>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</si>
  <si>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</si>
  <si>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</si>
  <si>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</si>
  <si>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</si>
  <si>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</si>
  <si>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</si>
  <si>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</si>
  <si>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</si>
  <si>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</si>
  <si>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</si>
  <si>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</si>
  <si>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</si>
  <si>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</si>
  <si>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</si>
  <si>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</si>
  <si>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</si>
  <si>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</si>
  <si>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</si>
  <si>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</si>
  <si>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</si>
  <si>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</si>
  <si>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</si>
  <si>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</si>
  <si>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</si>
  <si>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</si>
  <si>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</si>
  <si>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</si>
  <si>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</si>
  <si>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</si>
  <si>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</si>
  <si>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</si>
  <si>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</si>
  <si>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</si>
  <si>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</si>
  <si>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</si>
  <si>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</si>
  <si>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</si>
  <si>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</si>
  <si>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</si>
  <si>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</si>
  <si>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</si>
  <si>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</si>
  <si>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</si>
  <si>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</si>
  <si>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</si>
  <si>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</si>
  <si>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</si>
  <si>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</si>
  <si>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</si>
  <si>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</si>
  <si>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</si>
  <si>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</si>
  <si>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</si>
  <si>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</si>
  <si>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</si>
  <si>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</si>
  <si>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</si>
  <si>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</si>
  <si>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</si>
  <si>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</si>
  <si>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</si>
  <si>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</si>
  <si>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</si>
  <si>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</si>
  <si>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</si>
  <si>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</si>
  <si>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</si>
  <si>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</si>
  <si>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</si>
  <si>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</si>
  <si>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</si>
  <si>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</si>
  <si>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</si>
  <si>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</si>
  <si>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</si>
  <si>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</si>
  <si>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</si>
  <si>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</si>
  <si>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</si>
  <si>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</si>
  <si>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</si>
  <si>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</si>
  <si>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</si>
  <si>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</si>
  <si>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</si>
  <si>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</si>
  <si>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</si>
  <si>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</si>
  <si>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</si>
  <si>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</si>
  <si>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</si>
  <si>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</si>
  <si>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</si>
  <si>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</si>
  <si>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</si>
  <si>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</si>
  <si>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</si>
  <si>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</si>
  <si>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</si>
  <si>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</si>
  <si>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</si>
  <si>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</si>
  <si>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</si>
  <si>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</si>
  <si>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</si>
  <si>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</si>
  <si>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</si>
  <si>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</si>
  <si>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</si>
  <si>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</si>
  <si>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</si>
  <si>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</si>
  <si>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</si>
  <si>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</si>
  <si>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</si>
  <si>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</si>
  <si>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</si>
  <si>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</si>
  <si>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</si>
  <si>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</si>
  <si>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</si>
  <si>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</si>
  <si>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</si>
  <si>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</si>
  <si>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</si>
  <si>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</si>
  <si>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</si>
  <si>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</si>
  <si>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</si>
  <si>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</si>
  <si>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</si>
  <si>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</si>
  <si>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</si>
  <si>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</si>
  <si>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</si>
  <si>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</si>
  <si>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</si>
  <si>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</si>
  <si>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</si>
  <si>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</si>
  <si>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</si>
  <si>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</si>
  <si>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</si>
  <si>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</si>
  <si>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</si>
  <si>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</si>
  <si>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</si>
  <si>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</si>
  <si>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</si>
  <si>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</si>
  <si>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</si>
  <si>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</si>
  <si>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</si>
  <si>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</si>
  <si>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</si>
  <si>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</si>
  <si>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</si>
  <si>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</si>
  <si>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</si>
  <si>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</si>
  <si>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</si>
  <si>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</si>
  <si>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</si>
  <si>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</si>
  <si>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</si>
  <si>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</si>
  <si>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</si>
  <si>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</si>
  <si>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</si>
  <si>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</si>
  <si>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</si>
  <si>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</si>
  <si>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</si>
  <si>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</si>
  <si>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</si>
  <si>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</si>
  <si>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</si>
  <si>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</si>
  <si>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</si>
  <si>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</si>
  <si>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</si>
  <si>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</si>
  <si>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</si>
  <si>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</si>
  <si>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</si>
  <si>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</si>
  <si>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</si>
  <si>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</si>
  <si>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</si>
  <si>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</si>
  <si>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</si>
  <si>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</si>
  <si>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</si>
  <si>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</si>
  <si>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</si>
  <si>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</si>
  <si>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</si>
  <si>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</si>
  <si>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</si>
  <si>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</si>
  <si>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</si>
  <si>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</si>
  <si>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</si>
  <si>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</si>
  <si>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</si>
  <si>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</si>
  <si>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</si>
  <si>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</si>
  <si>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</si>
  <si>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</si>
  <si>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</si>
  <si>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</si>
  <si>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</si>
  <si>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</si>
  <si>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</si>
  <si>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</si>
  <si>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</si>
  <si>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</si>
  <si>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</si>
  <si>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</si>
  <si>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</si>
  <si>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</si>
  <si>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</si>
  <si>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</si>
  <si>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</si>
  <si>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</si>
  <si>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</si>
  <si>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</si>
  <si>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</si>
  <si>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</si>
  <si>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</si>
  <si>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</si>
  <si>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</si>
  <si>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</si>
  <si>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</si>
  <si>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</si>
  <si>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</si>
  <si>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</si>
  <si>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</si>
  <si>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</si>
  <si>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</si>
  <si>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</si>
  <si>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</si>
  <si>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</si>
  <si>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</si>
  <si>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</si>
  <si>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</si>
  <si>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</si>
  <si>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</si>
  <si>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</si>
  <si>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</si>
  <si>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</si>
  <si>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</si>
  <si>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</si>
  <si>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</si>
  <si>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</si>
  <si>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</si>
  <si>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</si>
  <si>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</si>
  <si>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</si>
  <si>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</si>
  <si>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</si>
  <si>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</si>
  <si>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</si>
  <si>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</si>
  <si>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</si>
  <si>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</si>
  <si>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</si>
  <si>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</si>
  <si>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</si>
  <si>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</si>
  <si>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</si>
  <si>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</si>
  <si>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</si>
  <si>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</si>
  <si>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</si>
  <si>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</si>
  <si>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</si>
  <si>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</si>
  <si>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</si>
  <si>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</si>
  <si>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</si>
  <si>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</si>
  <si>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</si>
  <si>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</si>
  <si>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</si>
  <si>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</si>
  <si>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</si>
  <si>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</si>
  <si>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</si>
  <si>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</si>
  <si>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</si>
  <si>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</si>
  <si>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</si>
  <si>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</si>
  <si>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</si>
  <si>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</si>
  <si>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</si>
  <si>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</si>
  <si>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</si>
  <si>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</si>
  <si>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</si>
  <si>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</si>
  <si>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</si>
  <si>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</si>
  <si>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</si>
  <si>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</si>
  <si>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</si>
  <si>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</si>
  <si>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</si>
  <si>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</si>
  <si>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</si>
  <si>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</si>
  <si>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</si>
  <si>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</si>
  <si>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</si>
  <si>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</si>
  <si>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</si>
  <si>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</si>
  <si>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</si>
  <si>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</si>
  <si>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</si>
  <si>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</si>
  <si>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</si>
  <si>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</si>
  <si>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</si>
  <si>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</si>
  <si>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</si>
  <si>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</si>
  <si>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</si>
  <si>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</si>
  <si>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</si>
  <si>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</si>
  <si>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</si>
  <si>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</si>
  <si>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</si>
  <si>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</si>
  <si>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</si>
  <si>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</si>
  <si>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</si>
  <si>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</si>
  <si>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</si>
  <si>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</si>
  <si>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</si>
  <si>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</si>
  <si>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</si>
  <si>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</si>
  <si>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</si>
  <si>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</si>
  <si>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</si>
  <si>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</si>
  <si>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</si>
  <si>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</si>
  <si>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</si>
  <si>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</si>
  <si>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</si>
  <si>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</si>
  <si>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</si>
  <si>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</si>
  <si>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</si>
  <si>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</si>
  <si>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</si>
  <si>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</si>
  <si>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</si>
  <si>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</si>
  <si>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</si>
  <si>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</si>
  <si>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</si>
  <si>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</si>
  <si>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</si>
  <si>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</si>
  <si>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</si>
  <si>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</si>
  <si>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</si>
  <si>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</si>
  <si>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</si>
  <si>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</si>
  <si>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</si>
  <si>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</si>
  <si>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</si>
  <si>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</si>
  <si>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</si>
  <si>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</si>
  <si>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</si>
  <si>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</si>
  <si>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</si>
  <si>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</si>
  <si>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</si>
  <si>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</si>
  <si>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</si>
  <si>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</si>
  <si>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</si>
  <si>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</si>
  <si>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</si>
  <si>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</si>
  <si>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</si>
  <si>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</si>
  <si>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</si>
  <si>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</si>
  <si>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</si>
  <si>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</si>
  <si>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</si>
  <si>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</si>
  <si>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</si>
  <si>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</si>
  <si>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</si>
  <si>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</si>
  <si>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</si>
  <si>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</si>
  <si>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</si>
  <si>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</si>
  <si>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</si>
  <si>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</si>
  <si>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</si>
  <si>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</si>
  <si>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</si>
  <si>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</si>
  <si>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</si>
  <si>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</si>
  <si>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</si>
  <si>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</si>
  <si>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</si>
  <si>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</si>
  <si>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</si>
  <si>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</si>
  <si>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</si>
  <si>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</si>
  <si>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</si>
  <si>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</si>
  <si>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</si>
  <si>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</si>
  <si>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</si>
  <si>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</si>
  <si>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</si>
  <si>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</si>
  <si>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</si>
  <si>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</si>
  <si>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</si>
  <si>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</si>
  <si>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</si>
  <si>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</si>
  <si>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</si>
  <si>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</si>
  <si>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</si>
  <si>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</si>
  <si>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</si>
  <si>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</si>
  <si>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</si>
  <si>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</si>
  <si>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</si>
  <si>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</si>
  <si>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</si>
  <si>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</si>
  <si>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</si>
  <si>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</si>
  <si>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</si>
  <si>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</si>
  <si>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</si>
  <si>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</si>
  <si>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</si>
  <si>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</si>
  <si>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</si>
  <si>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</si>
  <si>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</si>
  <si>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</si>
  <si>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</si>
  <si>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</si>
  <si>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</si>
  <si>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</si>
  <si>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</si>
  <si>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</si>
  <si>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</si>
  <si>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</si>
  <si>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</si>
  <si>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</si>
  <si>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</si>
  <si>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</si>
  <si>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</si>
  <si>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</si>
  <si>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</si>
  <si>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</si>
  <si>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</si>
  <si>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</si>
  <si>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</si>
  <si>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</si>
  <si>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</si>
  <si>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</si>
  <si>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</si>
  <si>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</si>
  <si>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</si>
  <si>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</si>
  <si>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</si>
  <si>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</si>
  <si>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</si>
  <si>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</si>
  <si>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</si>
  <si>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</si>
  <si>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</si>
  <si>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</si>
  <si>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</si>
  <si>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</si>
  <si>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</si>
  <si>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</si>
  <si>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</si>
  <si>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</si>
  <si>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</si>
  <si>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</si>
  <si>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</si>
  <si>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</si>
  <si>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</si>
  <si>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</si>
  <si>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</si>
  <si>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</si>
  <si>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</si>
  <si>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</si>
  <si>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</si>
  <si>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</si>
  <si>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</si>
  <si>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</si>
  <si>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</si>
  <si>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</si>
  <si>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</si>
  <si>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</si>
  <si>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</si>
  <si>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</si>
  <si>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</si>
  <si>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</si>
  <si>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</si>
  <si>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</si>
  <si>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</si>
  <si>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</si>
  <si>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</si>
  <si>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</si>
  <si>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</si>
  <si>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</si>
  <si>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</si>
  <si>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</si>
  <si>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</si>
  <si>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</si>
  <si>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</si>
  <si>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</si>
  <si>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</si>
  <si>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</si>
  <si>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</si>
  <si>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</si>
  <si>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</si>
  <si>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</si>
  <si>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</si>
  <si>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</si>
  <si>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</si>
  <si>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</si>
  <si>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</si>
  <si>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</si>
  <si>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</si>
  <si>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</si>
  <si>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</si>
  <si>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</si>
  <si>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</si>
  <si>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</si>
  <si>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</si>
  <si>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</si>
  <si>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</si>
  <si>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</si>
  <si>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</si>
  <si>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</si>
  <si>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</si>
  <si>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</si>
  <si>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</si>
  <si>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</si>
  <si>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</si>
  <si>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</si>
  <si>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</si>
  <si>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</si>
  <si>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</si>
  <si>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</si>
  <si>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</si>
  <si>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</si>
  <si>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</si>
  <si>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</si>
  <si>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</si>
  <si>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</si>
  <si>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</si>
  <si>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</si>
  <si>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</si>
  <si>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</si>
  <si>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</si>
  <si>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</si>
  <si>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</si>
  <si>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</si>
  <si>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</si>
  <si>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</si>
  <si>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</si>
  <si>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</si>
  <si>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</si>
  <si>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</si>
  <si>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</si>
  <si>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</si>
  <si>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</si>
  <si>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</si>
  <si>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</si>
  <si>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</si>
  <si>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</si>
  <si>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</si>
  <si>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</si>
  <si>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</si>
  <si>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</si>
  <si>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</si>
  <si>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</si>
  <si>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</si>
  <si>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</si>
  <si>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</si>
  <si>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</si>
  <si>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</si>
  <si>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</si>
  <si>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</si>
  <si>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</si>
  <si>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</si>
  <si>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</si>
  <si>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</si>
  <si>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</si>
  <si>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</si>
  <si>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</si>
  <si>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</si>
  <si>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</si>
  <si>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</si>
  <si>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</si>
  <si>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</si>
  <si>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</si>
  <si>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</si>
  <si>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</si>
  <si>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</si>
  <si>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</si>
  <si>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</si>
  <si>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</si>
  <si>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</si>
  <si>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</si>
  <si>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</si>
  <si>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</si>
  <si>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</si>
  <si>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</si>
  <si>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</si>
  <si>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</si>
  <si>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</si>
  <si>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</si>
  <si>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</si>
  <si>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</si>
  <si>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</si>
  <si>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</si>
  <si>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</si>
  <si>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</si>
  <si>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</si>
  <si>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</si>
  <si>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</si>
  <si>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</si>
  <si>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</si>
  <si>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</si>
  <si>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</si>
  <si>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</si>
  <si>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</si>
  <si>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</si>
  <si>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</si>
  <si>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</si>
  <si>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</si>
  <si>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</si>
  <si>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</si>
  <si>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</si>
  <si>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</si>
  <si>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</si>
  <si>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</si>
  <si>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</si>
  <si>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</si>
  <si>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</si>
  <si>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</si>
  <si>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</si>
  <si>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</si>
  <si>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</si>
  <si>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</si>
  <si>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</si>
  <si>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</si>
  <si>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</si>
  <si>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</si>
  <si>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</si>
  <si>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</si>
  <si>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</si>
  <si>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</si>
  <si>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</si>
  <si>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</si>
  <si>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</si>
  <si>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</si>
  <si>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</si>
  <si>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</si>
  <si>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</si>
  <si>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</si>
  <si>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</si>
  <si>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</si>
  <si>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</si>
  <si>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</si>
  <si>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</si>
  <si>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</si>
  <si>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</si>
  <si>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</si>
  <si>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</si>
  <si>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</si>
  <si>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</si>
  <si>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</si>
  <si>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</si>
  <si>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</si>
  <si>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</si>
  <si>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</si>
  <si>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</si>
  <si>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</si>
  <si>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</si>
  <si>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</si>
  <si>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</si>
  <si>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</si>
  <si>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</si>
  <si>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</si>
  <si>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</si>
  <si>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</si>
  <si>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</si>
  <si>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</si>
  <si>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</si>
  <si>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</si>
  <si>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</si>
  <si>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</si>
  <si>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</si>
  <si>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</si>
  <si>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</si>
  <si>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</si>
  <si>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</si>
  <si>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</si>
  <si>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</si>
  <si>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</si>
  <si>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</si>
  <si>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</si>
  <si>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</si>
  <si>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</si>
  <si>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</si>
  <si>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</si>
  <si>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</si>
  <si>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</si>
  <si>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</si>
  <si>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</si>
  <si>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</si>
  <si>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</si>
  <si>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</si>
  <si>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</si>
  <si>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</si>
  <si>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</si>
  <si>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</si>
  <si>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</si>
  <si>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</si>
  <si>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</si>
  <si>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</si>
  <si>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</si>
  <si>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</si>
  <si>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</si>
  <si>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</si>
  <si>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</si>
  <si>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</si>
  <si>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</si>
  <si>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</si>
  <si>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</si>
  <si>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</si>
  <si>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</si>
  <si>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</si>
  <si>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</si>
  <si>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</si>
  <si>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</si>
  <si>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</si>
  <si>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</si>
  <si>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</si>
  <si>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</si>
  <si>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</si>
  <si>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</si>
  <si>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</si>
  <si>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</si>
  <si>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</si>
  <si>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</si>
  <si>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</si>
  <si>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</si>
  <si>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</si>
  <si>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</si>
  <si>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</si>
  <si>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</si>
  <si>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</si>
  <si>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</si>
  <si>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</si>
  <si>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</si>
  <si>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</si>
  <si>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</si>
  <si>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</si>
  <si>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</si>
  <si>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</si>
  <si>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</si>
  <si>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</si>
  <si>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</si>
  <si>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</si>
  <si>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</si>
  <si>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</si>
  <si>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</si>
  <si>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</si>
  <si>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</si>
  <si>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</si>
  <si>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</si>
  <si>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</si>
  <si>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</si>
  <si>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</si>
  <si>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</si>
  <si>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</si>
  <si>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</si>
  <si>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</si>
  <si>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</si>
  <si>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</si>
  <si>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</si>
  <si>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</si>
  <si>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</si>
  <si>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</si>
  <si>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</si>
  <si>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</si>
  <si>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</si>
  <si>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</si>
  <si>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</si>
  <si>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</si>
  <si>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</si>
  <si>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</si>
  <si>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</si>
  <si>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</si>
  <si>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</si>
  <si>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</si>
  <si>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</si>
  <si>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</si>
  <si>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</si>
  <si>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</si>
  <si>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</si>
  <si>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</si>
  <si>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</si>
  <si>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</si>
  <si>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</si>
  <si>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</si>
  <si>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</si>
  <si>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</si>
  <si>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</si>
  <si>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</si>
  <si>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</si>
  <si>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</si>
  <si>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</si>
  <si>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</si>
  <si>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</si>
  <si>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</si>
  <si>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</si>
  <si>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</si>
  <si>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</si>
  <si>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</si>
  <si>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</si>
  <si>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</si>
  <si>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</si>
  <si>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</si>
  <si>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</si>
  <si>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</si>
  <si>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</si>
  <si>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</si>
  <si>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</si>
  <si>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</si>
  <si>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</si>
  <si>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</si>
  <si>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</si>
  <si>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</si>
  <si>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</si>
  <si>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</si>
  <si>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</si>
  <si>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</si>
  <si>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</si>
  <si>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</si>
  <si>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</si>
  <si>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</si>
  <si>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</si>
  <si>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</si>
  <si>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</si>
  <si>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</si>
  <si>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</si>
  <si>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</si>
  <si>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</si>
  <si>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</si>
  <si>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</si>
  <si>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</si>
  <si>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</si>
  <si>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</si>
  <si>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</si>
  <si>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</si>
  <si>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</si>
  <si>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</si>
  <si>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</si>
  <si>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</si>
  <si>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</si>
  <si>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</si>
  <si>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</si>
  <si>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</si>
  <si>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</si>
  <si>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</si>
  <si>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</si>
  <si>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</si>
  <si>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</si>
  <si>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</si>
  <si>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</si>
  <si>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</si>
  <si>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</si>
  <si>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</si>
  <si>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</si>
  <si>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</si>
  <si>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</si>
  <si>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</si>
  <si>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</si>
  <si>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</si>
  <si>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</si>
  <si>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</si>
  <si>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</si>
  <si>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</si>
  <si>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</si>
  <si>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</si>
  <si>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</si>
  <si>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</si>
  <si>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</si>
  <si>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</si>
  <si>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</si>
  <si>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</si>
  <si>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</si>
  <si>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</si>
  <si>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</si>
  <si>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</si>
  <si>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</si>
  <si>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</si>
  <si>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</si>
  <si>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</si>
  <si>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</si>
  <si>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</si>
  <si>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</si>
  <si>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</si>
  <si>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</si>
  <si>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</si>
  <si>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</si>
  <si>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</si>
  <si>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</si>
  <si>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</si>
  <si>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</si>
  <si>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</si>
  <si>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</si>
  <si>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</si>
  <si>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</si>
  <si>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</si>
  <si>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</si>
  <si>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</si>
  <si>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</si>
  <si>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</si>
  <si>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</si>
  <si>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</si>
  <si>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</si>
  <si>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</si>
  <si>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</si>
  <si>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</si>
  <si>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</si>
  <si>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</si>
  <si>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</si>
  <si>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</si>
  <si>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</si>
  <si>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</si>
  <si>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</si>
  <si>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</si>
  <si>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</si>
  <si>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</si>
  <si>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</si>
  <si>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</si>
  <si>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</si>
  <si>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</si>
  <si>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</si>
  <si>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</si>
  <si>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</si>
  <si>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</si>
  <si>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</si>
  <si>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</si>
  <si>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</si>
  <si>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</si>
  <si>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</si>
  <si>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</si>
  <si>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</si>
  <si>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</si>
  <si>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</si>
  <si>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</si>
  <si>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</si>
  <si>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</si>
  <si>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</si>
  <si>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</si>
  <si>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</si>
  <si>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</si>
  <si>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</si>
  <si>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</si>
  <si>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</si>
  <si>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</si>
  <si>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</si>
  <si>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</si>
  <si>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</si>
  <si>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</si>
  <si>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</si>
  <si>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</si>
  <si>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</si>
  <si>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</si>
  <si>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</si>
  <si>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</si>
  <si>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</si>
  <si>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</si>
  <si>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</si>
  <si>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</si>
  <si>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</si>
  <si>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</si>
  <si>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</si>
  <si>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</si>
  <si>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</si>
  <si>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</si>
  <si>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</si>
  <si>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</si>
  <si>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</si>
  <si>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</si>
  <si>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</si>
  <si>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</si>
  <si>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</si>
  <si>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</si>
  <si>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</si>
  <si>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</si>
  <si>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</si>
  <si>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</si>
  <si>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</si>
  <si>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</si>
  <si>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</si>
  <si>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</si>
  <si>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</si>
  <si>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</si>
  <si>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</si>
  <si>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</si>
  <si>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</si>
  <si>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</si>
  <si>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</si>
  <si>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</si>
  <si>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</si>
  <si>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</si>
  <si>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</si>
  <si>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</si>
  <si>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</si>
  <si>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</si>
  <si>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</si>
  <si>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</si>
  <si>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</si>
  <si>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</si>
  <si>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</si>
  <si>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</si>
  <si>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</si>
  <si>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</si>
  <si>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</si>
  <si>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</si>
  <si>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</si>
  <si>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</si>
  <si>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</si>
  <si>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</si>
  <si>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</si>
  <si>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</si>
  <si>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</si>
  <si>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</si>
  <si>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</si>
  <si>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</si>
  <si>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</si>
  <si>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</si>
  <si>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</si>
  <si>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</si>
  <si>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</si>
  <si>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</si>
  <si>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</si>
  <si>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</si>
  <si>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</si>
  <si>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</si>
  <si>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</si>
  <si>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</si>
  <si>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</si>
  <si>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</si>
  <si>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</si>
  <si>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</si>
  <si>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</si>
  <si>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</si>
  <si>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</si>
  <si>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</si>
  <si>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</si>
  <si>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</si>
  <si>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</si>
  <si>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</si>
  <si>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</si>
  <si>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</si>
  <si>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</si>
  <si>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</si>
  <si>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</si>
  <si>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</si>
  <si>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</si>
  <si>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</si>
  <si>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</si>
  <si>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</si>
  <si>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</si>
  <si>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</si>
  <si>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</si>
  <si>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</si>
  <si>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</si>
  <si>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</si>
  <si>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</si>
  <si>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</si>
  <si>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</si>
  <si>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</si>
  <si>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</si>
  <si>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</si>
  <si>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</si>
  <si>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</si>
  <si>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</si>
  <si>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</si>
  <si>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</si>
  <si>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</si>
  <si>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</si>
  <si>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</si>
  <si>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</si>
  <si>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</si>
  <si>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</si>
  <si>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</si>
  <si>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</si>
  <si>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</si>
  <si>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</si>
  <si>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</si>
  <si>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</si>
  <si>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</si>
  <si>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</si>
  <si>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</si>
  <si>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</si>
  <si>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</si>
  <si>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</si>
  <si>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</si>
  <si>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</si>
  <si>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</si>
  <si>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</si>
  <si>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</si>
  <si>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</si>
  <si>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</si>
  <si>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</si>
  <si>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</si>
  <si>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</si>
  <si>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</si>
  <si>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</si>
  <si>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</si>
  <si>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</si>
  <si>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</si>
  <si>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</si>
  <si>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</si>
  <si>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</si>
  <si>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</si>
  <si>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</si>
  <si>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</si>
  <si>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</si>
  <si>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</si>
  <si>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</si>
  <si>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</si>
  <si>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</si>
  <si>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</si>
  <si>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</si>
  <si>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</si>
  <si>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</si>
  <si>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</si>
  <si>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</si>
  <si>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</si>
  <si>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</si>
  <si>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</si>
  <si>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</si>
  <si>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</si>
  <si>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</si>
  <si>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</si>
  <si>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</si>
  <si>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</si>
  <si>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</si>
  <si>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</si>
  <si>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</si>
  <si>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</si>
  <si>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</si>
  <si>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</si>
  <si>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</si>
  <si>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</si>
  <si>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</si>
  <si>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</si>
  <si>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</si>
  <si>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</si>
  <si>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</si>
  <si>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</si>
  <si>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</si>
  <si>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</si>
  <si>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</si>
  <si>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</si>
  <si>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</si>
  <si>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</si>
  <si>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</si>
  <si>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</si>
  <si>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</si>
  <si>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</si>
  <si>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</si>
  <si>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</si>
  <si>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</si>
  <si>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</si>
  <si>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</si>
  <si>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</si>
  <si>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</si>
  <si>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</si>
  <si>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</si>
  <si>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</si>
  <si>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</si>
  <si>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</si>
  <si>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</si>
  <si>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</si>
  <si>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</si>
  <si>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</si>
  <si>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</si>
  <si>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</si>
  <si>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</si>
  <si>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</si>
  <si>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</si>
  <si>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</si>
  <si>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</si>
  <si>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</si>
  <si>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</si>
  <si>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</si>
  <si>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</si>
  <si>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</si>
  <si>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</si>
  <si>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</si>
  <si>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</si>
  <si>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</si>
  <si>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</si>
  <si>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</si>
  <si>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</si>
  <si>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</si>
  <si>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</si>
  <si>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</si>
  <si>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</si>
  <si>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</si>
  <si>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</si>
  <si>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</si>
  <si>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</si>
  <si>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</si>
  <si>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</si>
  <si>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</si>
  <si>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</si>
  <si>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</si>
  <si>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</si>
  <si>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</si>
  <si>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</si>
  <si>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</si>
  <si>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</si>
  <si>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</si>
  <si>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</si>
  <si>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</si>
  <si>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</si>
  <si>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</si>
  <si>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</si>
  <si>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</si>
  <si>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</si>
  <si>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</si>
  <si>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</si>
  <si>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</si>
  <si>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</si>
  <si>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</si>
  <si>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</si>
  <si>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</si>
  <si>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</si>
  <si>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</si>
  <si>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</si>
  <si>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</si>
  <si>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</si>
  <si>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</si>
  <si>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</si>
  <si>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</si>
  <si>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</si>
  <si>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</si>
  <si>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</si>
  <si>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</si>
  <si>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</si>
  <si>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</si>
  <si>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</si>
  <si>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</si>
  <si>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</si>
  <si>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</si>
  <si>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</si>
  <si>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</si>
  <si>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</si>
  <si>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</si>
  <si>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</si>
  <si>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</si>
  <si>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</si>
  <si>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</si>
  <si>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</si>
  <si>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</si>
  <si>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</si>
  <si>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</si>
  <si>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</si>
  <si>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</si>
  <si>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</si>
  <si>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</si>
  <si>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</si>
  <si>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</si>
  <si>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</si>
  <si>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</si>
  <si>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</si>
  <si>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</si>
  <si>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</si>
  <si>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</si>
  <si>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</si>
  <si>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</si>
  <si>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</si>
  <si>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</si>
  <si>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</si>
  <si>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</si>
  <si>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</si>
  <si>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</si>
  <si>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</si>
  <si>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</si>
  <si>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</si>
  <si>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</si>
  <si>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</si>
  <si>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</si>
  <si>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</si>
  <si>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</si>
  <si>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</si>
  <si>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</si>
  <si>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</si>
  <si>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</si>
  <si>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</si>
  <si>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</si>
  <si>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</si>
  <si>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</si>
  <si>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</si>
  <si>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</si>
  <si>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</si>
  <si>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</si>
  <si>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</si>
  <si>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</si>
  <si>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</si>
  <si>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</si>
  <si>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</si>
  <si>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</si>
  <si>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</si>
  <si>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</si>
  <si>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</si>
  <si>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</si>
  <si>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</si>
  <si>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</si>
  <si>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</si>
  <si>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</si>
  <si>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</si>
  <si>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</si>
  <si>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</si>
  <si>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</si>
  <si>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</si>
  <si>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</si>
  <si>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</si>
  <si>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</si>
  <si>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</si>
  <si>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</si>
  <si>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</si>
  <si>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</si>
  <si>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</si>
  <si>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</si>
  <si>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</si>
  <si>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</si>
  <si>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</si>
  <si>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</si>
  <si>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</si>
  <si>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</si>
  <si>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</si>
  <si>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</si>
  <si>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</si>
  <si>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</si>
  <si>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</si>
  <si>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</si>
  <si>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</si>
  <si>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</si>
  <si>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</si>
  <si>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</si>
  <si>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</si>
  <si>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</si>
  <si>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</si>
  <si>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</si>
  <si>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</si>
  <si>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</si>
  <si>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</si>
  <si>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</si>
  <si>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</si>
  <si>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</si>
  <si>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</si>
  <si>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</si>
  <si>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</si>
  <si>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</si>
  <si>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</si>
  <si>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</si>
  <si>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</si>
  <si>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</si>
  <si>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</si>
  <si>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</si>
  <si>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</si>
  <si>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</si>
  <si>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</si>
  <si>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</si>
  <si>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</si>
  <si>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</si>
  <si>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</si>
  <si>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</si>
  <si>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</si>
  <si>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</si>
  <si>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</si>
  <si>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</si>
  <si>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</si>
  <si>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</si>
  <si>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</si>
  <si>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</si>
  <si>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</si>
  <si>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</si>
  <si>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</si>
  <si>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</si>
  <si>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</si>
  <si>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</si>
  <si>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</si>
  <si>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</si>
  <si>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</si>
  <si>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</si>
  <si>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</si>
  <si>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</si>
  <si>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</si>
  <si>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</si>
  <si>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</si>
  <si>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</si>
  <si>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</si>
  <si>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</si>
  <si>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</si>
  <si>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</si>
  <si>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</si>
  <si>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</si>
  <si>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</si>
  <si>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</si>
  <si>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</si>
  <si>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</si>
  <si>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</si>
  <si>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</si>
  <si>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</si>
  <si>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</si>
  <si>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</si>
  <si>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</si>
  <si>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</si>
  <si>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</si>
  <si>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</si>
  <si>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</si>
  <si>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</si>
  <si>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</si>
  <si>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</si>
  <si>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</si>
  <si>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</si>
  <si>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</si>
  <si>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</si>
  <si>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</si>
  <si>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</si>
  <si>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</si>
  <si>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</si>
  <si>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</si>
  <si>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</si>
  <si>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</si>
  <si>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</si>
  <si>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</si>
  <si>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</si>
  <si>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</si>
  <si>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</si>
  <si>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</si>
  <si>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</si>
  <si>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</si>
  <si>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</si>
  <si>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</si>
  <si>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</si>
  <si>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</si>
  <si>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</si>
  <si>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</si>
  <si>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</si>
  <si>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</si>
  <si>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</si>
  <si>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</si>
  <si>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</si>
  <si>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</si>
  <si>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</si>
  <si>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</si>
  <si>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</si>
  <si>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</si>
  <si>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</si>
  <si>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</si>
  <si>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</si>
  <si>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</si>
  <si>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</si>
  <si>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</si>
  <si>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</si>
  <si>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</si>
  <si>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</si>
  <si>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</si>
  <si>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</si>
  <si>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</si>
  <si>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</si>
  <si>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</si>
  <si>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</si>
  <si>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</si>
  <si>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</si>
  <si>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</si>
  <si>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</si>
  <si>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</si>
  <si>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</si>
  <si>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</si>
  <si>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</si>
  <si>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</si>
  <si>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</si>
  <si>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</si>
  <si>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</si>
  <si>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</si>
  <si>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</si>
  <si>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</si>
  <si>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</si>
  <si>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</si>
  <si>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</si>
  <si>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</si>
  <si>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</si>
  <si>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</si>
  <si>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</si>
  <si>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</si>
  <si>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</si>
  <si>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</si>
  <si>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</si>
  <si>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</si>
  <si>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</si>
  <si>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</si>
  <si>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</si>
  <si>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</si>
  <si>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</si>
  <si>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</si>
  <si>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</si>
  <si>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</si>
  <si>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</si>
  <si>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</si>
  <si>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</si>
  <si>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</si>
  <si>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</si>
  <si>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</si>
  <si>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</si>
  <si>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</si>
  <si>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</si>
  <si>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</si>
  <si>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</si>
  <si>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</si>
  <si>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</si>
  <si>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</si>
  <si>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</si>
  <si>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</si>
  <si>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</si>
  <si>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</si>
  <si>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</si>
  <si>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</si>
  <si>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</si>
  <si>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</si>
  <si>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</si>
  <si>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</si>
  <si>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</si>
  <si>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</si>
  <si>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</si>
  <si>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</si>
  <si>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</si>
  <si>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</si>
  <si>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</si>
  <si>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</si>
  <si>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</si>
  <si>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</si>
  <si>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</si>
  <si>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</si>
  <si>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</si>
  <si>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</si>
  <si>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</si>
  <si>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</si>
  <si>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</si>
  <si>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</si>
  <si>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</si>
  <si>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</si>
  <si>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</si>
  <si>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</si>
  <si>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</si>
  <si>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</si>
  <si>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</si>
  <si>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</si>
  <si>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</si>
  <si>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</si>
  <si>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</si>
  <si>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</si>
  <si>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</si>
  <si>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</si>
  <si>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</si>
  <si>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</si>
  <si>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</si>
  <si>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</si>
  <si>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</si>
  <si>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</si>
  <si>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</si>
  <si>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</si>
  <si>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</si>
  <si>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</si>
  <si>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</si>
  <si>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</si>
  <si>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</si>
  <si>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</si>
  <si>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</si>
  <si>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</si>
  <si>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</si>
  <si>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</si>
  <si>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</si>
  <si>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</si>
  <si>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</si>
  <si>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</si>
  <si>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</si>
  <si>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</si>
  <si>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</si>
  <si>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</si>
  <si>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</si>
  <si>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</si>
  <si>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</si>
  <si>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</si>
  <si>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</si>
  <si>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</si>
  <si>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</si>
  <si>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</si>
  <si>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</si>
  <si>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</si>
  <si>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</si>
  <si>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</si>
  <si>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</si>
  <si>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</si>
  <si>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</si>
  <si>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</si>
  <si>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</si>
  <si>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</si>
  <si>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</si>
  <si>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</si>
  <si>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</si>
  <si>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</si>
  <si>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</si>
  <si>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</si>
  <si>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</si>
  <si>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</si>
  <si>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</si>
  <si>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</si>
  <si>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</si>
  <si>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</si>
  <si>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</si>
  <si>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</si>
  <si>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</si>
  <si>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</si>
  <si>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</si>
  <si>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</si>
  <si>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</si>
  <si>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</si>
  <si>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</si>
  <si>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</si>
  <si>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</si>
  <si>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</si>
  <si>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</si>
  <si>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</si>
  <si>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</si>
  <si>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</si>
  <si>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</si>
  <si>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</si>
  <si>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</si>
  <si>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</si>
  <si>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</si>
  <si>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</si>
  <si>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</si>
  <si>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</si>
  <si>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</si>
  <si>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</si>
  <si>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</si>
  <si>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</si>
  <si>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</si>
  <si>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</si>
  <si>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</si>
  <si>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</si>
  <si>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</si>
  <si>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</si>
  <si>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</si>
  <si>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</si>
  <si>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</si>
  <si>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</si>
  <si>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</si>
  <si>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</si>
  <si>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</si>
  <si>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</si>
  <si>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</si>
  <si>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</si>
  <si>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</si>
  <si>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</si>
  <si>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</si>
  <si>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</si>
  <si>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</si>
  <si>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</si>
  <si>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</si>
  <si>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</si>
  <si>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</si>
  <si>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</si>
  <si>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</si>
  <si>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</si>
  <si>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</si>
  <si>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</si>
  <si>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</si>
  <si>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</si>
  <si>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</si>
  <si>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</si>
  <si>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</si>
  <si>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</si>
  <si>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</si>
  <si>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</si>
  <si>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</si>
  <si>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</si>
  <si>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</si>
  <si>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</si>
  <si>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</si>
  <si>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</si>
  <si>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</si>
  <si>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</si>
  <si>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</si>
  <si>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</si>
  <si>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</si>
  <si>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</si>
  <si>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</si>
  <si>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</si>
  <si>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</si>
  <si>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</si>
  <si>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</si>
  <si>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</si>
  <si>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</si>
  <si>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</si>
  <si>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</si>
  <si>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</si>
  <si>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</si>
  <si>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</si>
  <si>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</si>
  <si>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</si>
  <si>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</si>
  <si>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</si>
  <si>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</si>
  <si>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</si>
  <si>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</si>
  <si>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</si>
  <si>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</si>
  <si>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</si>
  <si>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</si>
  <si>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</si>
  <si>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</si>
  <si>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</si>
  <si>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</si>
  <si>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</si>
  <si>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</si>
  <si>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</si>
  <si>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</si>
  <si>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</si>
  <si>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</si>
  <si>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</si>
  <si>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</si>
  <si>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</si>
  <si>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</si>
  <si>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</si>
  <si>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</si>
  <si>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</si>
  <si>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</si>
  <si>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</si>
  <si>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</si>
  <si>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</si>
  <si>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</si>
  <si>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</si>
  <si>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</si>
  <si>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</si>
  <si>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</si>
  <si>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</si>
  <si>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</si>
  <si>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</si>
  <si>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</si>
  <si>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</si>
  <si>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</si>
  <si>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</si>
  <si>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</si>
  <si>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</si>
  <si>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</si>
  <si>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</si>
  <si>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</si>
  <si>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</si>
  <si>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</si>
  <si>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</si>
  <si>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</si>
  <si>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</si>
  <si>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</si>
  <si>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</si>
  <si>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</si>
  <si>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</si>
  <si>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</si>
  <si>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</si>
  <si>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</si>
  <si>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</si>
  <si>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</si>
  <si>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</si>
  <si>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</si>
  <si>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</si>
  <si>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</si>
  <si>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</si>
  <si>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</si>
  <si>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</si>
  <si>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</si>
  <si>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</si>
  <si>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</si>
  <si>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</si>
  <si>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</si>
  <si>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</si>
  <si>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</si>
  <si>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</si>
  <si>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</si>
  <si>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</si>
  <si>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</si>
  <si>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</si>
  <si>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</si>
  <si>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</si>
  <si>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</si>
  <si>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</si>
  <si>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</si>
  <si>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</si>
  <si>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</si>
  <si>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</si>
  <si>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</si>
  <si>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</si>
  <si>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</si>
  <si>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</si>
  <si>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</si>
  <si>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</si>
  <si>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</si>
  <si>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</si>
  <si>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</si>
  <si>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</si>
  <si>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</si>
  <si>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</si>
  <si>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</si>
  <si>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</si>
  <si>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</si>
  <si>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</si>
  <si>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</si>
  <si>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</si>
  <si>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</si>
  <si>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</si>
  <si>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</si>
  <si>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</si>
  <si>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</si>
  <si>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</si>
  <si>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</si>
  <si>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</si>
  <si>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</si>
  <si>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</si>
  <si>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</si>
  <si>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</si>
  <si>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</si>
  <si>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</si>
  <si>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</si>
  <si>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</si>
  <si>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</si>
  <si>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</si>
  <si>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</si>
  <si>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</si>
  <si>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</si>
  <si>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</si>
  <si>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</si>
  <si>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</si>
  <si>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</si>
  <si>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</si>
  <si>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</si>
  <si>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</si>
  <si>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</si>
  <si>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</si>
  <si>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</si>
  <si>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</si>
  <si>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</si>
  <si>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</si>
  <si>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</si>
  <si>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</si>
  <si>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</si>
  <si>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</si>
  <si>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</si>
  <si>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</si>
  <si>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</si>
  <si>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</si>
  <si>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</si>
  <si>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</si>
  <si>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</si>
  <si>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</si>
  <si>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</si>
  <si>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</si>
  <si>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</si>
  <si>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</si>
  <si>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</si>
  <si>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</si>
  <si>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</si>
  <si>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</si>
  <si>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</si>
  <si>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</si>
  <si>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</si>
  <si>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</si>
  <si>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</si>
  <si>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</si>
  <si>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</si>
  <si>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</si>
  <si>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</si>
  <si>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</si>
  <si>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</si>
  <si>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</si>
  <si>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</si>
  <si>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</si>
  <si>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</si>
  <si>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</si>
  <si>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</si>
  <si>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</si>
  <si>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</si>
  <si>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</si>
  <si>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</si>
  <si>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</si>
  <si>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</si>
  <si>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</si>
  <si>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</si>
  <si>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</si>
  <si>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</si>
  <si>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</si>
  <si>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</si>
  <si>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</si>
  <si>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</si>
  <si>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</si>
  <si>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</si>
  <si>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</si>
  <si>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</si>
  <si>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</si>
  <si>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</si>
  <si>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</si>
  <si>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</si>
  <si>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</si>
  <si>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</si>
  <si>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</si>
  <si>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</si>
  <si>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</si>
  <si>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</si>
  <si>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</si>
  <si>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</si>
  <si>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</si>
  <si>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</si>
  <si>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</si>
  <si>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</si>
  <si>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</si>
  <si>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</si>
  <si>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</si>
  <si>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</si>
  <si>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</si>
  <si>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</si>
  <si>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</si>
  <si>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</si>
  <si>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</si>
  <si>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</si>
  <si>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</si>
  <si>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</si>
  <si>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</si>
  <si>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</si>
  <si>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</si>
  <si>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</si>
  <si>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</si>
  <si>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</si>
  <si>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</si>
  <si>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</si>
  <si>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</si>
  <si>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</si>
  <si>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</si>
  <si>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</si>
  <si>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</si>
  <si>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</si>
  <si>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</si>
  <si>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</si>
  <si>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</si>
  <si>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</si>
  <si>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</si>
  <si>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</si>
  <si>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</si>
  <si>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</si>
  <si>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</si>
  <si>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</si>
  <si>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</si>
  <si>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</si>
  <si>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</si>
  <si>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</si>
  <si>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</si>
  <si>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</si>
  <si>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</si>
  <si>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</si>
  <si>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</si>
  <si>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</si>
  <si>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</si>
  <si>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</si>
  <si>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</si>
  <si>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</si>
  <si>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</si>
  <si>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</si>
  <si>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</si>
  <si>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</si>
  <si>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</si>
  <si>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</si>
  <si>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</si>
  <si>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</si>
  <si>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</si>
  <si>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</si>
  <si>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</si>
  <si>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</si>
  <si>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</si>
  <si>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</si>
  <si>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</si>
  <si>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</si>
  <si>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</si>
  <si>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</si>
  <si>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</si>
  <si>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</si>
  <si>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</si>
  <si>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</si>
  <si>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</si>
  <si>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</si>
  <si>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</si>
  <si>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</si>
  <si>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</si>
  <si>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</si>
  <si>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</si>
  <si>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</si>
  <si>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</si>
  <si>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</si>
  <si>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</si>
  <si>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</si>
  <si>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</si>
  <si>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</si>
  <si>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</si>
  <si>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</si>
  <si>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</si>
  <si>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</si>
  <si>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</si>
  <si>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</si>
  <si>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</si>
  <si>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</si>
  <si>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</si>
  <si>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</si>
  <si>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</si>
  <si>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</si>
  <si>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</si>
  <si>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</si>
  <si>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</si>
  <si>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</si>
  <si>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</si>
  <si>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</si>
  <si>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</si>
  <si>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</si>
  <si>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</si>
  <si>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</si>
  <si>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</si>
  <si>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</si>
  <si>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</si>
  <si>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</si>
  <si>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</si>
  <si>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</si>
  <si>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</si>
  <si>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</si>
  <si>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</si>
  <si>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</si>
  <si>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</si>
  <si>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</si>
  <si>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</si>
  <si>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</si>
  <si>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</si>
  <si>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</si>
  <si>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</si>
  <si>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</si>
  <si>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</si>
  <si>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</si>
  <si>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</si>
  <si>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</si>
  <si>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</si>
  <si>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</si>
  <si>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</si>
  <si>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</si>
  <si>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</si>
  <si>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</si>
  <si>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</si>
  <si>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</si>
  <si>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</si>
  <si>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</si>
  <si>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</si>
  <si>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</si>
  <si>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</si>
  <si>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</si>
  <si>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</si>
  <si>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</si>
  <si>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</si>
  <si>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</si>
  <si>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</si>
  <si>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</si>
  <si>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</si>
  <si>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</si>
  <si>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</si>
  <si>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</si>
  <si>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</si>
  <si>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</si>
  <si>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</si>
  <si>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</si>
  <si>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</si>
  <si>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</si>
  <si>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</si>
  <si>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</si>
  <si>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</si>
  <si>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</si>
  <si>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</si>
  <si>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</si>
  <si>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</si>
  <si>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</si>
  <si>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</si>
  <si>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</si>
  <si>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</si>
  <si>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</si>
  <si>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</si>
  <si>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</si>
  <si>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</si>
  <si>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</si>
  <si>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</si>
  <si>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</si>
  <si>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</si>
  <si>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</si>
  <si>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</si>
  <si>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</si>
  <si>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</si>
  <si>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</si>
  <si>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</si>
  <si>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</si>
  <si>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</si>
  <si>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</si>
  <si>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</si>
  <si>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</si>
  <si>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</si>
  <si>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</si>
  <si>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</si>
  <si>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</si>
  <si>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</si>
  <si>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</si>
  <si>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</si>
  <si>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</si>
  <si>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</si>
  <si>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</si>
  <si>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</si>
  <si>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</si>
  <si>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</si>
  <si>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</si>
  <si>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</si>
  <si>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</si>
  <si>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</si>
  <si>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</si>
  <si>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</si>
  <si>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</si>
  <si>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</si>
  <si>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</si>
  <si>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</si>
  <si>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</si>
  <si>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</si>
  <si>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</si>
  <si>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</si>
  <si>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</si>
  <si>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</si>
  <si>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</si>
  <si>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</si>
  <si>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</si>
  <si>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</si>
  <si>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</si>
  <si>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</si>
  <si>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</si>
  <si>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</si>
  <si>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</si>
  <si>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</si>
  <si>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</si>
  <si>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</si>
  <si>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</si>
  <si>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</si>
  <si>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</si>
  <si>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</si>
  <si>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</si>
  <si>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</si>
  <si>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</si>
  <si>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</si>
  <si>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</si>
  <si>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</si>
  <si>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</si>
  <si>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</si>
  <si>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</si>
  <si>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</si>
  <si>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</si>
  <si>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</si>
  <si>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</si>
  <si>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</si>
  <si>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</si>
  <si>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</si>
  <si>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</si>
  <si>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</si>
  <si>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</si>
  <si>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</si>
  <si>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</si>
  <si>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</si>
  <si>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</si>
  <si>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</si>
  <si>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</si>
  <si>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</si>
  <si>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</si>
  <si>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</si>
  <si>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</si>
  <si>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</si>
  <si>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</si>
  <si>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</si>
  <si>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</si>
  <si>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</si>
  <si>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</si>
  <si>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</si>
  <si>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</si>
  <si>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</si>
  <si>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</si>
  <si>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</si>
  <si>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</si>
  <si>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</si>
  <si>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</si>
  <si>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</si>
  <si>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</si>
  <si>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</si>
  <si>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</si>
  <si>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</si>
  <si>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</si>
  <si>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</si>
  <si>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</si>
  <si>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</si>
  <si>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</si>
  <si>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</si>
  <si>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</si>
  <si>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</si>
  <si>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</si>
  <si>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</si>
  <si>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</si>
  <si>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</si>
  <si>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</si>
  <si>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</si>
  <si>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</si>
  <si>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</si>
  <si>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</si>
  <si>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</si>
  <si>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</si>
  <si>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</si>
  <si>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</si>
  <si>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</si>
  <si>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</si>
  <si>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</si>
  <si>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</si>
  <si>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</si>
  <si>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</si>
  <si>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</si>
  <si>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</si>
  <si>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</si>
  <si>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</si>
  <si>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</si>
  <si>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</si>
  <si>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</si>
  <si>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</si>
  <si>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</si>
  <si>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</si>
  <si>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</si>
  <si>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</si>
  <si>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</si>
  <si>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</si>
  <si>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</si>
  <si>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</si>
  <si>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</si>
  <si>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</si>
  <si>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</si>
  <si>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</si>
  <si>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</si>
  <si>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</si>
  <si>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</si>
  <si>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</si>
  <si>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</si>
  <si>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</si>
  <si>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</si>
  <si>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</si>
  <si>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</si>
  <si>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</si>
  <si>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</si>
  <si>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</si>
  <si>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</si>
  <si>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</si>
  <si>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</si>
  <si>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</si>
  <si>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</si>
  <si>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</si>
  <si>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</si>
  <si>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</si>
  <si>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</si>
  <si>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</si>
  <si>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</si>
  <si>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</si>
  <si>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</si>
  <si>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</si>
  <si>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</si>
  <si>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</si>
  <si>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</si>
  <si>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</si>
  <si>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</si>
  <si>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</si>
  <si>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</si>
  <si>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</si>
  <si>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</si>
  <si>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</si>
  <si>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</si>
  <si>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</si>
  <si>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</si>
  <si>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</si>
  <si>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</si>
  <si>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</si>
  <si>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</si>
  <si>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</si>
  <si>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</si>
  <si>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</si>
  <si>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</si>
  <si>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</si>
  <si>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</si>
  <si>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</si>
  <si>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</si>
  <si>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</si>
  <si>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</si>
  <si>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</si>
  <si>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</si>
  <si>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</si>
  <si>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</si>
  <si>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</si>
  <si>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</si>
  <si>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</si>
  <si>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</si>
  <si>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</si>
  <si>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</si>
  <si>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</si>
  <si>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</si>
  <si>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</si>
  <si>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</si>
  <si>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</si>
  <si>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</si>
  <si>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</si>
  <si>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</si>
  <si>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</si>
  <si>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</si>
  <si>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</si>
  <si>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</si>
  <si>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</si>
  <si>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</si>
  <si>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</si>
  <si>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</si>
  <si>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</si>
  <si>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</si>
  <si>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</si>
  <si>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</si>
  <si>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</si>
  <si>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</si>
  <si>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</si>
  <si>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</si>
  <si>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</si>
  <si>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</si>
  <si>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</si>
  <si>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</si>
  <si>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</si>
  <si>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</si>
  <si>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</si>
  <si>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</si>
  <si>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</si>
  <si>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</si>
  <si>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</si>
  <si>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</si>
  <si>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</si>
  <si>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</si>
  <si>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</si>
  <si>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</si>
  <si>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</si>
  <si>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</si>
  <si>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</si>
  <si>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</si>
  <si>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</si>
  <si>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</si>
  <si>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</si>
  <si>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</si>
  <si>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</si>
  <si>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</si>
  <si>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</si>
  <si>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</si>
  <si>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</si>
  <si>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</si>
  <si>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</si>
  <si>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</si>
  <si>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</si>
  <si>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</si>
  <si>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</si>
  <si>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</si>
  <si>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</si>
  <si>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</si>
  <si>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</si>
  <si>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</si>
  <si>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</si>
  <si>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</si>
  <si>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</si>
  <si>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</si>
  <si>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</si>
  <si>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</si>
  <si>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</si>
  <si>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</si>
  <si>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</si>
  <si>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</si>
  <si>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</si>
  <si>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</si>
  <si>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</si>
  <si>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</si>
  <si>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</si>
  <si>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</si>
  <si>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</si>
  <si>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</si>
  <si>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</si>
  <si>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</si>
  <si>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</si>
  <si>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</si>
  <si>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</si>
  <si>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</si>
  <si>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</si>
  <si>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</si>
  <si>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</si>
  <si>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</si>
  <si>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</si>
  <si>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</si>
  <si>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</si>
  <si>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</si>
  <si>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</si>
  <si>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</si>
  <si>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</si>
  <si>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</si>
  <si>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</si>
  <si>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</si>
  <si>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</si>
  <si>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</si>
  <si>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</si>
  <si>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</si>
  <si>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</si>
  <si>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</si>
  <si>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</si>
  <si>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</si>
  <si>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</si>
  <si>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</si>
  <si>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</si>
  <si>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</si>
  <si>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</si>
  <si>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</si>
  <si>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</si>
  <si>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</si>
  <si>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</si>
  <si>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</si>
  <si>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</si>
  <si>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</si>
  <si>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</si>
  <si>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</si>
  <si>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</si>
  <si>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</si>
  <si>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</si>
  <si>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</si>
  <si>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</si>
  <si>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</si>
  <si>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</si>
  <si>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</si>
  <si>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</si>
  <si>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</si>
  <si>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</si>
  <si>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</si>
  <si>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</si>
  <si>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</si>
  <si>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</si>
  <si>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</si>
  <si>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</si>
  <si>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</si>
  <si>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</si>
  <si>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</si>
  <si>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</si>
  <si>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</si>
  <si>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</si>
  <si>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</si>
  <si>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</si>
  <si>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</si>
  <si>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</si>
  <si>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</si>
  <si>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</si>
  <si>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</si>
  <si>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</si>
  <si>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</si>
  <si>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</si>
  <si>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</si>
  <si>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</si>
  <si>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</si>
  <si>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</si>
  <si>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</si>
  <si>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</si>
  <si>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</si>
  <si>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</si>
  <si>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</si>
  <si>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</si>
  <si>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</si>
  <si>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</si>
  <si>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</si>
  <si>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</si>
  <si>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</si>
  <si>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</si>
  <si>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</si>
  <si>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</si>
  <si>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</si>
  <si>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</si>
  <si>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</si>
  <si>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</si>
  <si>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</si>
  <si>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</si>
  <si>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</si>
  <si>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</si>
  <si>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</si>
  <si>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</si>
  <si>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</si>
  <si>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</si>
  <si>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</si>
  <si>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</si>
  <si>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</si>
  <si>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</si>
  <si>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</si>
  <si>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</si>
  <si>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</si>
  <si>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</si>
  <si>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</si>
  <si>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</si>
  <si>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</si>
  <si>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</si>
  <si>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</si>
  <si>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</si>
  <si>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</si>
  <si>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</si>
  <si>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</si>
  <si>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</si>
  <si>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</si>
  <si>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</si>
  <si>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</si>
  <si>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</si>
  <si>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</si>
  <si>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</si>
  <si>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</si>
  <si>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</si>
  <si>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</si>
  <si>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</si>
  <si>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</si>
  <si>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</si>
  <si>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</si>
  <si>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</si>
  <si>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</si>
  <si>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</si>
  <si>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</si>
  <si>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</si>
  <si>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</si>
  <si>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</si>
  <si>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</si>
  <si>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</si>
  <si>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</si>
  <si>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</si>
  <si>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</si>
  <si>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</si>
  <si>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</si>
  <si>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</si>
  <si>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</si>
  <si>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</si>
  <si>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</si>
  <si>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</si>
  <si>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</si>
  <si>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</si>
  <si>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</si>
  <si>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</si>
  <si>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</si>
  <si>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</si>
  <si>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</si>
  <si>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</si>
  <si>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</si>
  <si>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</si>
  <si>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</si>
  <si>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</si>
  <si>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</si>
  <si>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</si>
  <si>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</si>
  <si>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</si>
  <si>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</si>
  <si>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</si>
  <si>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</si>
  <si>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</si>
  <si>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</si>
  <si>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</si>
  <si>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</si>
  <si>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</si>
  <si>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</si>
  <si>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</si>
  <si>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</si>
  <si>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</si>
  <si>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</si>
  <si>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</si>
  <si>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</si>
  <si>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</si>
  <si>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</si>
  <si>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</si>
  <si>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</si>
  <si>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</si>
  <si>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</si>
  <si>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</si>
  <si>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</si>
  <si>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</si>
  <si>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</si>
  <si>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</si>
  <si>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</si>
  <si>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</si>
  <si>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</si>
  <si>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</si>
  <si>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</si>
  <si>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</si>
  <si>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</si>
  <si>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</si>
  <si>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</si>
  <si>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</si>
  <si>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</si>
  <si>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</si>
  <si>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</si>
  <si>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</si>
  <si>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</si>
  <si>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</si>
  <si>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</si>
  <si>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</si>
  <si>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</si>
  <si>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</si>
  <si>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</si>
  <si>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</si>
  <si>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</si>
  <si>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</si>
  <si>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</si>
  <si>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</si>
  <si>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</si>
  <si>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</si>
  <si>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</si>
  <si>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</si>
  <si>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</si>
  <si>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</si>
  <si>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</si>
  <si>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</si>
  <si>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</si>
  <si>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</si>
  <si>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</si>
  <si>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</si>
  <si>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</si>
  <si>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</si>
  <si>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</si>
  <si>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</si>
  <si>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</si>
  <si>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</si>
  <si>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</si>
  <si>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</si>
  <si>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</si>
  <si>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</si>
  <si>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</si>
  <si>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</si>
  <si>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</si>
  <si>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</si>
  <si>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</si>
  <si>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</si>
  <si>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</si>
  <si>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</si>
  <si>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</si>
  <si>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</si>
  <si>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</si>
  <si>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</si>
  <si>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</si>
  <si>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</si>
  <si>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</si>
  <si>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</si>
  <si>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</si>
  <si>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</si>
  <si>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</si>
  <si>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</si>
  <si>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</si>
  <si>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</si>
  <si>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</si>
  <si>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</si>
  <si>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</si>
  <si>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</si>
  <si>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</si>
  <si>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</si>
  <si>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</si>
  <si>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</si>
  <si>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</si>
  <si>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</si>
  <si>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</si>
  <si>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</si>
  <si>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</si>
  <si>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</si>
  <si>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</si>
  <si>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</si>
  <si>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</si>
  <si>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</si>
  <si>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</si>
  <si>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</si>
  <si>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</si>
  <si>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</si>
  <si>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</si>
  <si>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</si>
  <si>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</si>
  <si>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</si>
  <si>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</si>
  <si>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</si>
  <si>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</si>
  <si>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</si>
  <si>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</si>
  <si>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</si>
  <si>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</si>
  <si>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</si>
  <si>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</si>
  <si>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</si>
  <si>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</si>
  <si>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</si>
  <si>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</si>
  <si>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</si>
  <si>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</si>
  <si>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</si>
  <si>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</si>
  <si>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</si>
  <si>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</si>
  <si>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</si>
  <si>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</si>
  <si>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</si>
  <si>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</si>
  <si>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</si>
  <si>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</si>
  <si>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</si>
  <si>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</si>
  <si>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</si>
  <si>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</si>
  <si>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</si>
  <si>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</si>
  <si>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</si>
  <si>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</si>
  <si>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</si>
  <si>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</si>
  <si>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</si>
  <si>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</si>
  <si>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</si>
  <si>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</si>
  <si>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</si>
  <si>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</si>
  <si>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</si>
  <si>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</si>
  <si>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</si>
  <si>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</si>
  <si>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</si>
  <si>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</si>
  <si>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</si>
  <si>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</si>
  <si>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</si>
  <si>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</si>
  <si>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</si>
  <si>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</si>
  <si>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</si>
  <si>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</si>
  <si>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</si>
  <si>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</si>
  <si>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</si>
  <si>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</si>
  <si>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</si>
  <si>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</si>
  <si>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</si>
  <si>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</si>
  <si>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</si>
  <si>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</si>
  <si>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</si>
  <si>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</si>
  <si>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</si>
  <si>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</si>
  <si>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</si>
  <si>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</si>
  <si>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</si>
  <si>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</si>
  <si>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</si>
  <si>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</si>
  <si>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</si>
  <si>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</si>
  <si>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</si>
  <si>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</si>
  <si>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</si>
  <si>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</si>
  <si>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</si>
  <si>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</si>
  <si>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</si>
  <si>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</si>
  <si>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</si>
  <si>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</si>
  <si>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</si>
  <si>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</si>
  <si>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</si>
  <si>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</si>
  <si>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</si>
  <si>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</si>
  <si>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</si>
  <si>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</si>
  <si>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</si>
  <si>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</si>
  <si>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</si>
  <si>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</si>
  <si>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</si>
  <si>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</si>
  <si>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</si>
  <si>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</si>
  <si>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</si>
  <si>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</si>
  <si>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</si>
  <si>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</si>
  <si>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</si>
  <si>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</si>
  <si>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</si>
  <si>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</si>
  <si>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</si>
  <si>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</si>
  <si>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</si>
  <si>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</si>
  <si>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</si>
  <si>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</si>
  <si>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</si>
  <si>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</si>
  <si>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</si>
  <si>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</si>
  <si>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</si>
  <si>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</si>
  <si>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</si>
  <si>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</si>
  <si>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</si>
  <si>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</si>
  <si>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</si>
  <si>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</si>
  <si>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</si>
  <si>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</si>
  <si>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</si>
  <si>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</si>
  <si>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</si>
  <si>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</si>
  <si>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</si>
  <si>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</si>
  <si>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</si>
  <si>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</si>
  <si>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</si>
  <si>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</si>
  <si>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</si>
  <si>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</si>
  <si>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</si>
  <si>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</si>
  <si>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</si>
  <si>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</si>
  <si>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</si>
  <si>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</si>
  <si>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</si>
  <si>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</si>
  <si>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</si>
  <si>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</si>
  <si>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</si>
  <si>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</si>
  <si>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</si>
  <si>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</si>
  <si>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</si>
  <si>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</si>
  <si>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</si>
  <si>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</si>
  <si>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</si>
  <si>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</si>
  <si>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</si>
  <si>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</si>
  <si>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</si>
  <si>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</si>
  <si>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</si>
  <si>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</si>
  <si>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</si>
  <si>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</si>
  <si>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</si>
  <si>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</si>
  <si>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</si>
  <si>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</si>
  <si>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</si>
  <si>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</si>
  <si>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</si>
  <si>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</si>
  <si>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</si>
  <si>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</si>
  <si>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</si>
  <si>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</si>
  <si>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</si>
  <si>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</si>
  <si>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</si>
  <si>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</si>
  <si>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</si>
  <si>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</si>
  <si>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</si>
  <si>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</si>
  <si>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</si>
  <si>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</si>
  <si>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</si>
  <si>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</si>
  <si>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</si>
  <si>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</si>
  <si>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</si>
  <si>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</si>
  <si>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</si>
  <si>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</si>
  <si>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</si>
  <si>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</si>
  <si>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</si>
  <si>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</si>
  <si>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</si>
  <si>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</si>
  <si>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</si>
  <si>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</si>
  <si>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</si>
  <si>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</si>
  <si>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</si>
  <si>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</si>
  <si>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</si>
  <si>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</si>
  <si>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</si>
  <si>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</si>
  <si>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</si>
  <si>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</si>
  <si>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</si>
  <si>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</si>
  <si>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</si>
  <si>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</si>
  <si>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</si>
  <si>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</si>
  <si>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</si>
  <si>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</si>
  <si>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</si>
  <si>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</si>
  <si>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</si>
  <si>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</si>
  <si>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</si>
  <si>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</si>
  <si>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</si>
  <si>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</si>
  <si>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</si>
  <si>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</si>
  <si>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</si>
  <si>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</si>
  <si>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</si>
  <si>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</si>
  <si>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</si>
  <si>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</si>
  <si>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</si>
  <si>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</si>
  <si>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</si>
  <si>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</si>
  <si>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</si>
  <si>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</si>
  <si>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</si>
  <si>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</si>
  <si>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</si>
  <si>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</si>
  <si>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</si>
  <si>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</si>
  <si>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</si>
  <si>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</si>
  <si>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</si>
  <si>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</si>
  <si>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</si>
  <si>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</si>
  <si>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</si>
  <si>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</si>
  <si>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</si>
  <si>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</si>
  <si>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</si>
  <si>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</si>
  <si>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</si>
  <si>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</si>
  <si>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</si>
  <si>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</si>
  <si>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</si>
  <si>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</si>
  <si>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</si>
  <si>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</si>
  <si>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</si>
  <si>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</si>
  <si>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</si>
  <si>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</si>
  <si>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</si>
  <si>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</si>
  <si>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</si>
  <si>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</si>
  <si>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</si>
  <si>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</si>
  <si>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</si>
  <si>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</si>
  <si>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</si>
  <si>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</si>
  <si>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</si>
  <si>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</si>
  <si>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</si>
  <si>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</si>
  <si>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</si>
  <si>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</si>
  <si>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</si>
  <si>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</si>
  <si>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</si>
  <si>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</si>
  <si>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</si>
  <si>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</si>
  <si>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</si>
  <si>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</si>
  <si>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</si>
  <si>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</si>
  <si>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</si>
  <si>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</si>
  <si>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</si>
  <si>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</si>
  <si>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</si>
  <si>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</si>
  <si>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</si>
  <si>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</si>
  <si>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</si>
  <si>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</si>
  <si>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</si>
  <si>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</si>
  <si>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</si>
  <si>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</si>
  <si>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</si>
  <si>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</si>
  <si>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</si>
  <si>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</si>
  <si>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</si>
  <si>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</si>
  <si>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</si>
  <si>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</si>
  <si>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</si>
  <si>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</si>
  <si>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</si>
  <si>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</si>
  <si>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</si>
  <si>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</si>
  <si>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</si>
  <si>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</si>
  <si>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</si>
  <si>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</si>
  <si>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</si>
  <si>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</si>
  <si>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</si>
  <si>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</si>
  <si>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</si>
  <si>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</si>
  <si>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</si>
  <si>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</si>
  <si>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</si>
  <si>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</si>
  <si>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</si>
  <si>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</si>
  <si>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</si>
  <si>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</si>
  <si>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</si>
  <si>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</si>
  <si>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</si>
  <si>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</si>
  <si>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</si>
  <si>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</si>
  <si>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</si>
  <si>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</si>
  <si>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</si>
  <si>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</si>
  <si>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</si>
  <si>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</si>
  <si>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</si>
  <si>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</si>
  <si>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</si>
  <si>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</si>
  <si>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</si>
  <si>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</si>
  <si>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</si>
  <si>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</si>
  <si>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</si>
  <si>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</si>
  <si>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</si>
  <si>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</si>
  <si>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</si>
  <si>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</si>
  <si>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</si>
  <si>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</si>
  <si>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</si>
  <si>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</si>
  <si>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</si>
  <si>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</si>
  <si>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</si>
  <si>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</si>
  <si>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</si>
  <si>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</si>
  <si>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</si>
  <si>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</si>
  <si>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</si>
  <si>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</si>
  <si>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</si>
  <si>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</si>
  <si>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</si>
  <si>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</si>
  <si>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</si>
  <si>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</si>
  <si>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</si>
  <si>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</si>
  <si>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</si>
  <si>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</si>
  <si>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</si>
  <si>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</si>
  <si>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</si>
  <si>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</si>
  <si>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</si>
  <si>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</si>
  <si>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</si>
  <si>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</si>
  <si>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</si>
  <si>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</si>
  <si>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</si>
  <si>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</si>
  <si>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</si>
  <si>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</si>
  <si>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</si>
  <si>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</si>
  <si>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</si>
  <si>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</si>
  <si>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</si>
  <si>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</si>
  <si>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</si>
  <si>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</si>
  <si>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</si>
  <si>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</si>
  <si>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</si>
  <si>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</si>
  <si>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</si>
  <si>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</si>
  <si>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</si>
  <si>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</si>
  <si>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</si>
  <si>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</si>
  <si>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</si>
  <si>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</si>
  <si>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</si>
  <si>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</si>
  <si>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</si>
  <si>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</si>
  <si>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</si>
  <si>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</si>
  <si>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</si>
  <si>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</si>
  <si>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</si>
  <si>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</si>
  <si>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</si>
  <si>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</si>
  <si>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</si>
  <si>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</si>
  <si>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</si>
  <si>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</si>
  <si>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</si>
  <si>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</si>
  <si>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</si>
  <si>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</si>
  <si>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</si>
  <si>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</si>
  <si>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</si>
  <si>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</si>
  <si>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</si>
  <si>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</si>
  <si>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</si>
  <si>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</si>
  <si>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</si>
  <si>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</si>
  <si>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</si>
  <si>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</si>
  <si>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</si>
  <si>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</si>
  <si>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</si>
  <si>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</si>
  <si>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</si>
  <si>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</si>
  <si>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</si>
  <si>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</si>
  <si>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</si>
  <si>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</si>
  <si>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</si>
  <si>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</si>
  <si>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</si>
  <si>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</si>
  <si>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</si>
  <si>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</si>
  <si>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</si>
  <si>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</si>
  <si>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</si>
  <si>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</si>
  <si>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</si>
  <si>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</si>
  <si>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</si>
  <si>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</si>
  <si>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</si>
  <si>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</si>
  <si>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</si>
  <si>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</si>
  <si>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</si>
  <si>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</si>
  <si>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</si>
  <si>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</si>
  <si>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</si>
  <si>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</si>
  <si>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</si>
  <si>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</si>
  <si>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</si>
  <si>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</si>
  <si>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</si>
  <si>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</si>
  <si>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</si>
  <si>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</si>
  <si>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</si>
  <si>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</si>
  <si>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</si>
  <si>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</si>
  <si>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</si>
  <si>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</si>
  <si>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</si>
  <si>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</si>
  <si>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</si>
  <si>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</si>
  <si>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</si>
  <si>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</si>
  <si>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</si>
  <si>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</si>
  <si>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</si>
  <si>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</si>
  <si>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</si>
  <si>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</si>
  <si>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</si>
  <si>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</si>
  <si>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</si>
  <si>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</si>
  <si>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</si>
  <si>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</si>
  <si>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</si>
  <si>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</si>
  <si>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</si>
  <si>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</si>
  <si>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</si>
  <si>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</si>
  <si>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</si>
  <si>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</si>
  <si>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</si>
  <si>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</si>
  <si>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</si>
  <si>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</si>
  <si>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</si>
  <si>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</si>
  <si>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</si>
  <si>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</si>
  <si>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</si>
  <si>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</si>
  <si>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</si>
  <si>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</si>
  <si>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</si>
  <si>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</si>
  <si>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</si>
  <si>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</si>
  <si>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</si>
  <si>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</si>
  <si>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</si>
  <si>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</si>
  <si>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</si>
  <si>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</si>
  <si>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</si>
  <si>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</si>
  <si>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</si>
  <si>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</si>
  <si>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</si>
  <si>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</si>
  <si>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</si>
  <si>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</si>
  <si>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</si>
  <si>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</si>
  <si>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</si>
  <si>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</si>
  <si>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</si>
  <si>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</si>
  <si>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</si>
  <si>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</si>
  <si>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</si>
  <si>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</si>
  <si>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</si>
  <si>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</si>
  <si>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</si>
  <si>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</si>
  <si>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</si>
  <si>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</si>
  <si>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</si>
  <si>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</si>
  <si>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</si>
  <si>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</si>
  <si>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</si>
  <si>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</si>
  <si>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</si>
  <si>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</si>
  <si>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</si>
  <si>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</si>
  <si>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</si>
  <si>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</si>
  <si>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</si>
  <si>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</si>
  <si>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</si>
  <si>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</si>
  <si>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</si>
  <si>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</si>
  <si>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</si>
  <si>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</si>
  <si>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</si>
  <si>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</si>
  <si>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</si>
  <si>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</si>
  <si>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</si>
  <si>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</si>
  <si>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</si>
  <si>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</si>
  <si>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</si>
  <si>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</si>
  <si>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</si>
  <si>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</si>
  <si>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</si>
  <si>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</si>
  <si>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</si>
  <si>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</si>
  <si>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</si>
  <si>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</si>
  <si>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</si>
  <si>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</si>
  <si>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</si>
  <si>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</si>
  <si>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</si>
  <si>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</si>
  <si>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</si>
  <si>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</si>
  <si>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</si>
  <si>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</si>
  <si>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</si>
  <si>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</si>
  <si>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</si>
  <si>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</si>
  <si>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</si>
  <si>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</si>
  <si>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</si>
  <si>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</si>
  <si>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</si>
  <si>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</si>
  <si>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</si>
  <si>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</si>
  <si>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</si>
  <si>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</si>
  <si>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</si>
  <si>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</si>
  <si>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</si>
  <si>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</si>
  <si>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</si>
  <si>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</si>
  <si>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</si>
  <si>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</si>
  <si>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</si>
  <si>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</si>
  <si>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</si>
  <si>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</si>
  <si>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</si>
  <si>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</si>
  <si>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</si>
  <si>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</si>
  <si>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</si>
  <si>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</si>
  <si>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</si>
  <si>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</si>
  <si>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</si>
  <si>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</si>
  <si>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</si>
  <si>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</si>
  <si>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</si>
  <si>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</si>
  <si>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</si>
  <si>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</si>
  <si>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</si>
  <si>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</si>
  <si>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</si>
  <si>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</si>
  <si>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</si>
  <si>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</si>
  <si>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</si>
  <si>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</si>
  <si>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</si>
  <si>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</si>
  <si>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</si>
  <si>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</si>
  <si>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</si>
  <si>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</si>
  <si>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</si>
  <si>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</si>
  <si>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</si>
  <si>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</si>
  <si>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</si>
  <si>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</si>
  <si>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</si>
  <si>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</si>
  <si>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</si>
  <si>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</si>
  <si>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</si>
  <si>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</si>
  <si>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</si>
  <si>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</si>
  <si>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</si>
  <si>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</si>
  <si>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</si>
  <si>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</si>
  <si>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</si>
  <si>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</si>
  <si>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</si>
  <si>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</si>
  <si>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</si>
  <si>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</si>
  <si>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</si>
  <si>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</si>
  <si>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</si>
  <si>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</si>
  <si>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</si>
  <si>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</si>
  <si>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</si>
  <si>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</si>
  <si>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</si>
  <si>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</si>
  <si>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</si>
  <si>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</si>
  <si>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</si>
  <si>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</si>
  <si>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</si>
  <si>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</si>
  <si>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</si>
  <si>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</si>
  <si>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</si>
  <si>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</si>
  <si>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</si>
  <si>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</si>
  <si>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</si>
  <si>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</si>
  <si>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</si>
  <si>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</si>
  <si>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</si>
  <si>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</si>
  <si>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</si>
  <si>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</si>
  <si>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</si>
  <si>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</si>
  <si>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</si>
  <si>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</si>
  <si>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</si>
  <si>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</si>
  <si>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</si>
  <si>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</si>
  <si>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</si>
  <si>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</si>
  <si>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</si>
  <si>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</si>
  <si>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</si>
  <si>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</si>
  <si>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</si>
  <si>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</si>
  <si>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</si>
  <si>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</si>
  <si>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</si>
  <si>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</si>
  <si>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</si>
  <si>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</si>
  <si>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</si>
  <si>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</si>
  <si>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</si>
  <si>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</si>
  <si>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</si>
  <si>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</si>
  <si>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</si>
  <si>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</si>
  <si>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</si>
  <si>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</si>
  <si>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</si>
  <si>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</si>
  <si>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</si>
  <si>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</si>
  <si>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</si>
  <si>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</si>
  <si>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</si>
  <si>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</si>
  <si>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</si>
  <si>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</si>
  <si>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</si>
  <si>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</si>
  <si>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</si>
  <si>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</si>
  <si>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</si>
  <si>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</si>
  <si>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</si>
  <si>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</si>
  <si>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</si>
  <si>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</si>
  <si>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</si>
  <si>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</si>
  <si>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</si>
  <si>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</si>
  <si>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</si>
  <si>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</si>
  <si>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</si>
  <si>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</si>
  <si>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</si>
  <si>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</si>
  <si>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</si>
  <si>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</si>
  <si>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</si>
  <si>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</si>
  <si>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</si>
  <si>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</si>
  <si>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</si>
  <si>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</si>
  <si>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</si>
  <si>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</si>
  <si>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</si>
  <si>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</si>
  <si>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</si>
  <si>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</si>
  <si>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</si>
  <si>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</si>
  <si>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</si>
  <si>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</si>
  <si>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</si>
  <si>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</si>
  <si>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</si>
  <si>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</si>
  <si>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</si>
  <si>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</si>
  <si>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</si>
  <si>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</si>
  <si>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</si>
  <si>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</si>
  <si>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</si>
  <si>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</si>
  <si>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</si>
  <si>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</si>
  <si>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</si>
  <si>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</si>
  <si>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</si>
  <si>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</si>
  <si>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</si>
  <si>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</si>
  <si>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</si>
  <si>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</si>
  <si>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</si>
  <si>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</si>
  <si>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</si>
  <si>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</si>
  <si>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</si>
  <si>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</si>
  <si>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</si>
  <si>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</si>
  <si>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</si>
  <si>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</si>
  <si>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</si>
  <si>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</si>
  <si>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</si>
  <si>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</si>
  <si>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</si>
  <si>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</si>
  <si>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</si>
  <si>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</si>
  <si>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</si>
  <si>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</si>
  <si>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</si>
  <si>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</si>
  <si>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</si>
  <si>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</si>
  <si>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</si>
  <si>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</si>
  <si>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</si>
  <si>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</si>
  <si>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</si>
  <si>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</si>
  <si>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</si>
  <si>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</si>
  <si>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</si>
  <si>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</si>
  <si>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</si>
  <si>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</si>
  <si>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</si>
  <si>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</si>
  <si>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</si>
  <si>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</si>
  <si>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</si>
  <si>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</si>
  <si>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</si>
  <si>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</si>
  <si>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</si>
  <si>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</si>
  <si>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</si>
  <si>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</si>
  <si>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</si>
  <si>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</si>
  <si>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</si>
  <si>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</si>
  <si>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</si>
  <si>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</si>
  <si>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</si>
  <si>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</si>
  <si>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</si>
  <si>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</si>
  <si>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</si>
  <si>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</si>
  <si>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</si>
  <si>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</si>
  <si>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</si>
  <si>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</si>
  <si>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</si>
  <si>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</si>
  <si>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</si>
  <si>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</si>
  <si>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</si>
  <si>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</si>
  <si>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</si>
  <si>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</si>
  <si>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</si>
  <si>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</si>
  <si>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</si>
  <si>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</si>
  <si>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</si>
  <si>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</si>
  <si>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</si>
  <si>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</si>
  <si>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</si>
  <si>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</si>
  <si>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</si>
  <si>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</si>
  <si>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</si>
  <si>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</si>
  <si>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</si>
  <si>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</si>
  <si>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</si>
  <si>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</si>
  <si>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</si>
  <si>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</si>
  <si>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</si>
  <si>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</si>
  <si>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</si>
  <si>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</si>
  <si>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</si>
  <si>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</si>
  <si>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</si>
  <si>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</si>
  <si>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</si>
  <si>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</si>
  <si>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</si>
  <si>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</si>
  <si>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</si>
  <si>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</si>
  <si>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</si>
  <si>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</si>
  <si>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</si>
  <si>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</si>
  <si>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</si>
  <si>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</si>
  <si>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</si>
  <si>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</si>
  <si>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</si>
  <si>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</si>
  <si>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</si>
  <si>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</si>
  <si>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</si>
  <si>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</si>
  <si>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</si>
  <si>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</si>
  <si>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</si>
  <si>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</si>
  <si>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</si>
  <si>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</si>
  <si>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</si>
  <si>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</si>
  <si>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</si>
  <si>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</si>
  <si>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</si>
  <si>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</si>
  <si>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</si>
  <si>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</si>
  <si>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</si>
  <si>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</si>
  <si>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</si>
  <si>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</si>
  <si>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</si>
  <si>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</si>
  <si>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</si>
  <si>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</si>
  <si>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</si>
  <si>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</si>
  <si>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</si>
  <si>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</si>
  <si>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</si>
  <si>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</si>
  <si>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</si>
  <si>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</si>
  <si>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</si>
  <si>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</si>
  <si>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</si>
  <si>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</si>
  <si>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</si>
  <si>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</si>
  <si>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</si>
  <si>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</si>
  <si>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</si>
  <si>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</si>
  <si>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</si>
  <si>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</si>
  <si>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</si>
  <si>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</si>
  <si>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</si>
  <si>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</si>
  <si>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</si>
  <si>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</si>
  <si>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</si>
  <si>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</si>
  <si>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</si>
  <si>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</si>
  <si>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</si>
  <si>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</si>
  <si>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</si>
  <si>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</si>
  <si>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</si>
  <si>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</si>
  <si>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</si>
  <si>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</si>
  <si>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</si>
  <si>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</si>
  <si>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</si>
  <si>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</si>
  <si>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</si>
  <si>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</si>
  <si>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</si>
  <si>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</si>
  <si>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</si>
  <si>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</si>
  <si>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</si>
  <si>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</si>
  <si>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</si>
  <si>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</si>
  <si>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</si>
  <si>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</si>
  <si>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</si>
  <si>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</si>
  <si>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</si>
  <si>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</si>
  <si>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</si>
  <si>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</si>
  <si>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</si>
  <si>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</si>
  <si>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</si>
  <si>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</si>
  <si>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</si>
  <si>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</si>
  <si>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</si>
  <si>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</si>
  <si>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</si>
  <si>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</si>
  <si>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</si>
  <si>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</si>
  <si>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</si>
  <si>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</si>
  <si>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</si>
  <si>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</si>
  <si>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</si>
  <si>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</si>
  <si>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</si>
  <si>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</si>
  <si>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</si>
  <si>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</si>
  <si>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</si>
  <si>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</si>
  <si>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</si>
  <si>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</si>
  <si>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</si>
  <si>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</si>
  <si>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</si>
  <si>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</si>
  <si>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</si>
  <si>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</si>
  <si>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</si>
  <si>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</si>
  <si>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</si>
  <si>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</si>
  <si>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</si>
  <si>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</si>
  <si>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</si>
  <si>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</si>
  <si>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</si>
  <si>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</si>
  <si>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</si>
  <si>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</si>
  <si>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</si>
  <si>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</si>
  <si>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</si>
  <si>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</si>
  <si>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</si>
  <si>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</si>
  <si>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</si>
  <si>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</si>
  <si>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</si>
  <si>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</si>
  <si>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</si>
  <si>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</si>
  <si>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</si>
  <si>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</si>
  <si>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</si>
  <si>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</si>
  <si>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</si>
  <si>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</si>
  <si>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</si>
  <si>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</si>
  <si>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</si>
  <si>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</si>
  <si>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</si>
  <si>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</si>
  <si>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</si>
  <si>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</si>
  <si>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</si>
  <si>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</si>
  <si>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</si>
  <si>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</si>
  <si>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</si>
  <si>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</si>
  <si>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</si>
  <si>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</si>
  <si>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</si>
  <si>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</si>
  <si>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</si>
  <si>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</si>
  <si>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</si>
  <si>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</si>
  <si>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</si>
  <si>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</si>
  <si>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</si>
  <si>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</si>
  <si>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</si>
  <si>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</si>
  <si>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</si>
  <si>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</si>
  <si>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</si>
  <si>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</si>
  <si>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</si>
  <si>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</si>
  <si>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</si>
  <si>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</si>
  <si>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</si>
  <si>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</si>
  <si>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</si>
  <si>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</si>
  <si>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</si>
  <si>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</si>
  <si>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</si>
  <si>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</si>
  <si>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</si>
  <si>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</si>
  <si>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</si>
  <si>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</si>
  <si>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</si>
  <si>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</si>
  <si>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</si>
  <si>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</si>
  <si>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</si>
  <si>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</si>
  <si>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</si>
  <si>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</si>
  <si>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</si>
  <si>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</si>
  <si>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</si>
  <si>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</si>
  <si>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</si>
  <si>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</si>
  <si>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</si>
  <si>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</si>
  <si>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</si>
  <si>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</si>
  <si>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</si>
  <si>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</si>
  <si>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</si>
  <si>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</si>
  <si>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</si>
  <si>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</si>
  <si>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</si>
  <si>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</si>
  <si>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</si>
  <si>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</si>
  <si>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</si>
  <si>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</si>
  <si>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</si>
  <si>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</si>
  <si>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</si>
  <si>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</si>
  <si>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</si>
  <si>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</si>
  <si>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</si>
  <si>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</si>
  <si>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</si>
  <si>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</si>
  <si>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</si>
  <si>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</si>
  <si>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</si>
  <si>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</si>
  <si>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</si>
  <si>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</si>
  <si>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</si>
  <si>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</si>
  <si>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</si>
  <si>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</si>
  <si>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</si>
  <si>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</si>
  <si>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</si>
  <si>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</si>
  <si>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</si>
  <si>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</si>
  <si>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</si>
  <si>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</si>
  <si>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</si>
  <si>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</si>
  <si>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</si>
  <si>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</si>
  <si>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</si>
  <si>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</si>
  <si>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</si>
  <si>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</si>
  <si>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</si>
  <si>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</si>
  <si>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</si>
  <si>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</si>
  <si>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</si>
  <si>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</si>
  <si>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</si>
  <si>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</si>
  <si>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</si>
  <si>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</si>
  <si>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</si>
  <si>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</si>
  <si>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</si>
  <si>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</si>
  <si>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</si>
  <si>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</si>
  <si>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</si>
  <si>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</si>
  <si>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</si>
  <si>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</si>
  <si>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</si>
  <si>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</si>
  <si>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</si>
  <si>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</si>
  <si>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</si>
  <si>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</si>
  <si>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</si>
  <si>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</si>
  <si>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</si>
  <si>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</si>
  <si>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</si>
  <si>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</si>
  <si>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</si>
  <si>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</si>
  <si>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</si>
  <si>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</si>
  <si>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</si>
  <si>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</si>
  <si>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</si>
  <si>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</si>
  <si>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</si>
  <si>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</si>
  <si>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</si>
  <si>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</si>
  <si>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</si>
  <si>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</si>
  <si>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</si>
  <si>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</si>
  <si>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</si>
  <si>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</si>
  <si>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</si>
  <si>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</si>
  <si>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</si>
  <si>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</si>
  <si>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</si>
  <si>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</si>
  <si>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</si>
  <si>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</si>
  <si>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</si>
  <si>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</si>
  <si>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</si>
  <si>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</si>
  <si>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</si>
  <si>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</si>
  <si>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</si>
  <si>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</si>
  <si>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</si>
  <si>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</si>
  <si>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</si>
  <si>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</si>
  <si>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</si>
  <si>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</si>
  <si>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</si>
  <si>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</si>
  <si>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</si>
  <si>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</si>
  <si>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</si>
  <si>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</si>
  <si>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</si>
  <si>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</si>
  <si>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</si>
  <si>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</si>
  <si>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</si>
  <si>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</si>
  <si>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</si>
  <si>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</si>
  <si>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</si>
  <si>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</si>
  <si>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</si>
  <si>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</si>
  <si>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</si>
  <si>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</si>
  <si>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</si>
  <si>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</si>
  <si>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</si>
  <si>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</si>
  <si>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</si>
  <si>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</si>
  <si>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</si>
  <si>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</si>
  <si>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</si>
  <si>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</si>
  <si>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</si>
  <si>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</si>
  <si>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</si>
  <si>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</si>
  <si>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</si>
  <si>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</si>
  <si>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</si>
  <si>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</si>
  <si>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</si>
  <si>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</si>
  <si>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</si>
  <si>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</si>
  <si>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</si>
  <si>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</si>
  <si>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</si>
  <si>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</si>
  <si>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</si>
  <si>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</si>
  <si>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</si>
  <si>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</si>
  <si>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</si>
  <si>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</si>
  <si>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</si>
  <si>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</si>
  <si>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</si>
  <si>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</si>
  <si>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</si>
  <si>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</si>
  <si>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</si>
  <si>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</si>
  <si>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</si>
  <si>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</si>
  <si>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</si>
  <si>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</si>
  <si>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</si>
  <si>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</si>
  <si>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</si>
  <si>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</si>
  <si>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</si>
  <si>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</si>
  <si>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</si>
  <si>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</si>
  <si>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</si>
  <si>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</si>
  <si>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</si>
  <si>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</si>
  <si>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</si>
  <si>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</si>
  <si>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</si>
  <si>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</si>
  <si>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</si>
  <si>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</si>
  <si>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</si>
  <si>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</si>
  <si>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</si>
  <si>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</si>
  <si>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</si>
  <si>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</si>
  <si>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</si>
  <si>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</si>
  <si>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</si>
  <si>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</si>
  <si>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</si>
  <si>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</si>
  <si>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</si>
  <si>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</si>
  <si>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</si>
  <si>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</si>
  <si>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</si>
  <si>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</si>
  <si>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</si>
  <si>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</si>
  <si>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</si>
  <si>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</si>
  <si>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</si>
  <si>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</si>
  <si>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</si>
  <si>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</si>
  <si>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</si>
  <si>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</si>
  <si>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</si>
  <si>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</si>
  <si>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</si>
  <si>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</si>
  <si>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</si>
  <si>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</si>
  <si>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</si>
  <si>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</si>
  <si>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</si>
  <si>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</si>
  <si>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</si>
  <si>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</si>
  <si>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</si>
  <si>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</si>
  <si>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</si>
  <si>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</si>
  <si>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</si>
  <si>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</si>
  <si>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</si>
  <si>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</si>
  <si>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</si>
  <si>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</si>
  <si>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</si>
  <si>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</si>
  <si>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</si>
  <si>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</si>
  <si>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</si>
  <si>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</si>
  <si>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</si>
  <si>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</si>
  <si>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</si>
  <si>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</si>
  <si>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</si>
  <si>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</si>
  <si>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</si>
  <si>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</si>
  <si>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</si>
  <si>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</si>
  <si>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</si>
  <si>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</si>
  <si>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</si>
  <si>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</si>
  <si>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</si>
  <si>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</si>
  <si>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</si>
  <si>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</si>
  <si>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</si>
  <si>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</si>
  <si>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</si>
  <si>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</si>
  <si>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</si>
  <si>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</si>
  <si>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</si>
  <si>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</si>
  <si>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</si>
  <si>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</si>
  <si>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</si>
  <si>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</si>
  <si>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</si>
  <si>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</si>
  <si>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</si>
  <si>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</si>
  <si>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</si>
  <si>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</si>
  <si>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</si>
  <si>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</si>
  <si>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</si>
  <si>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</si>
  <si>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</si>
  <si>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</si>
  <si>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</si>
  <si>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</si>
  <si>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</si>
  <si>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</si>
  <si>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</si>
  <si>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</si>
  <si>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</si>
  <si>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</si>
  <si>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</si>
  <si>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</si>
  <si>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</si>
  <si>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</si>
  <si>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</si>
  <si>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</si>
  <si>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</si>
  <si>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</si>
  <si>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</si>
  <si>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</si>
  <si>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</si>
  <si>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</si>
  <si>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</si>
  <si>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</si>
  <si>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</si>
  <si>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</si>
  <si>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</si>
  <si>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</si>
  <si>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</si>
  <si>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</si>
  <si>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</si>
  <si>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</si>
  <si>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</si>
  <si>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</si>
  <si>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</si>
  <si>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</si>
  <si>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</si>
  <si>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</si>
  <si>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</si>
  <si>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</si>
  <si>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</si>
  <si>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</si>
  <si>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</si>
  <si>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</si>
  <si>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</si>
  <si>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</si>
  <si>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</si>
  <si>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</si>
  <si>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</si>
  <si>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</si>
  <si>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</si>
  <si>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</si>
  <si>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</si>
  <si>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</si>
  <si>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</si>
  <si>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</si>
  <si>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</si>
  <si>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</si>
  <si>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</si>
  <si>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</si>
  <si>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</si>
  <si>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</si>
  <si>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</si>
  <si>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</si>
  <si>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</si>
  <si>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</si>
  <si>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</si>
  <si>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</si>
  <si>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</si>
  <si>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</si>
  <si>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</si>
  <si>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</si>
  <si>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</si>
  <si>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</si>
  <si>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</si>
  <si>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</si>
  <si>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</si>
  <si>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</si>
  <si>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</si>
  <si>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</si>
  <si>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</si>
  <si>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</si>
  <si>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</si>
  <si>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</si>
  <si>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</si>
  <si>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</si>
  <si>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</si>
  <si>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</si>
  <si>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</si>
  <si>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</si>
  <si>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</si>
  <si>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</si>
  <si>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</si>
  <si>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</si>
  <si>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</si>
  <si>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</si>
  <si>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</si>
  <si>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</si>
  <si>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</si>
  <si>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</si>
  <si>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</si>
  <si>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</si>
  <si>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</si>
  <si>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</si>
  <si>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</si>
  <si>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</si>
  <si>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</si>
  <si>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</si>
  <si>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</si>
  <si>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</si>
  <si>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</si>
  <si>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</si>
  <si>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</si>
  <si>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</si>
  <si>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</si>
  <si>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</si>
  <si>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</si>
  <si>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</si>
  <si>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</si>
  <si>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</si>
  <si>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</si>
  <si>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</si>
  <si>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</si>
  <si>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</si>
  <si>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</si>
  <si>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</si>
  <si>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</si>
  <si>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</si>
  <si>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</si>
  <si>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</si>
  <si>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</si>
  <si>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</si>
  <si>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</si>
  <si>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</si>
  <si>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</si>
  <si>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</si>
  <si>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</si>
  <si>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</si>
  <si>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</si>
  <si>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</si>
  <si>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</si>
  <si>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</si>
  <si>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</si>
  <si>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</si>
  <si>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</si>
  <si>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</si>
  <si>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</si>
  <si>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</si>
  <si>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</si>
  <si>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</si>
  <si>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</si>
  <si>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</si>
  <si>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</si>
  <si>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</si>
  <si>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</si>
  <si>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</si>
  <si>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</si>
  <si>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</si>
  <si>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</si>
  <si>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</si>
  <si>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</si>
  <si>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</si>
  <si>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</si>
  <si>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</si>
  <si>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</si>
  <si>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</si>
  <si>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</si>
  <si>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</si>
  <si>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</si>
  <si>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</si>
  <si>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</si>
  <si>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</si>
  <si>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</si>
  <si>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</si>
  <si>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</si>
  <si>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</si>
  <si>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</si>
  <si>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</si>
  <si>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</si>
  <si>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</si>
  <si>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</si>
  <si>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</si>
  <si>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</si>
  <si>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</si>
  <si>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</si>
  <si>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</si>
  <si>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</si>
  <si>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</si>
  <si>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</si>
  <si>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</si>
  <si>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</si>
  <si>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</si>
  <si>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</si>
  <si>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</si>
  <si>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</si>
  <si>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</si>
  <si>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</si>
  <si>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</si>
  <si>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</si>
  <si>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</si>
  <si>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</si>
  <si>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</si>
  <si>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</si>
  <si>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</si>
  <si>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</si>
  <si>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</si>
  <si>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</si>
  <si>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</si>
  <si>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</si>
  <si>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</si>
  <si>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</si>
  <si>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</si>
  <si>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</si>
  <si>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</si>
  <si>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</si>
  <si>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</si>
  <si>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</si>
  <si>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</si>
  <si>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</si>
  <si>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</si>
  <si>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</si>
  <si>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</si>
  <si>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</si>
  <si>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</si>
  <si>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</si>
  <si>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</si>
  <si>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</si>
  <si>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</si>
  <si>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</si>
  <si>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</si>
  <si>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</si>
  <si>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</si>
  <si>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</si>
  <si>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</si>
  <si>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</si>
  <si>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</si>
  <si>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</si>
  <si>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</si>
  <si>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</si>
  <si>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</si>
  <si>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</si>
  <si>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</si>
  <si>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</si>
  <si>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</si>
  <si>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</si>
  <si>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</si>
  <si>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</si>
  <si>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</si>
  <si>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</si>
  <si>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</si>
  <si>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</si>
  <si>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</si>
  <si>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</si>
  <si>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</si>
  <si>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</si>
  <si>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</si>
  <si>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</si>
  <si>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</si>
  <si>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</si>
  <si>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</si>
  <si>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</si>
  <si>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</si>
  <si>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</si>
  <si>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</si>
  <si>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</si>
  <si>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</si>
  <si>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</si>
  <si>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</si>
  <si>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</si>
  <si>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</si>
  <si>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</si>
  <si>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</si>
  <si>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</si>
  <si>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</si>
  <si>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</si>
  <si>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</si>
  <si>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</si>
  <si>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</si>
  <si>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</si>
  <si>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</si>
  <si>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</si>
  <si>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</si>
  <si>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</si>
  <si>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</si>
  <si>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</si>
  <si>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</si>
  <si>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</si>
  <si>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</si>
  <si>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</si>
  <si>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</si>
  <si>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</si>
  <si>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</si>
  <si>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</si>
  <si>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</si>
  <si>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</si>
  <si>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</si>
  <si>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</si>
  <si>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</si>
  <si>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</si>
  <si>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</si>
  <si>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</si>
  <si>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</si>
  <si>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</si>
  <si>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</si>
  <si>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</si>
  <si>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</si>
  <si>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</si>
  <si>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</si>
  <si>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</si>
  <si>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</si>
  <si>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</si>
  <si>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</si>
  <si>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</si>
  <si>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</si>
  <si>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</si>
  <si>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</si>
  <si>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</si>
  <si>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</si>
  <si>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</si>
  <si>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</si>
  <si>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</si>
  <si>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</si>
  <si>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</si>
  <si>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</si>
  <si>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</si>
  <si>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</si>
  <si>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</si>
  <si>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</si>
  <si>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</si>
  <si>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</si>
  <si>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</si>
  <si>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</si>
  <si>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</si>
  <si>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</si>
  <si>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</si>
  <si>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</si>
  <si>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</si>
  <si>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</si>
  <si>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</si>
  <si>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</si>
  <si>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</si>
  <si>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</si>
  <si>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</si>
  <si>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</si>
  <si>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</si>
  <si>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</si>
  <si>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</si>
  <si>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</si>
  <si>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</si>
  <si>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</si>
  <si>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</si>
  <si>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</si>
  <si>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</si>
  <si>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</si>
  <si>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</si>
  <si>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</si>
  <si>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</si>
  <si>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</si>
  <si>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</si>
  <si>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</si>
  <si>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</si>
  <si>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</si>
  <si>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</si>
  <si>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</si>
  <si>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</si>
  <si>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</si>
  <si>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</si>
  <si>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</si>
  <si>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</si>
  <si>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</si>
  <si>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</si>
  <si>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</si>
  <si>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</si>
  <si>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</si>
  <si>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</si>
  <si>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</si>
  <si>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</si>
  <si>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</si>
  <si>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</si>
  <si>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</si>
  <si>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</si>
  <si>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</si>
  <si>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</si>
  <si>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</si>
  <si>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</si>
  <si>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</si>
  <si>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</si>
  <si>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</si>
  <si>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</si>
  <si>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</si>
  <si>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</si>
  <si>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</si>
  <si>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</si>
  <si>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</si>
  <si>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</si>
  <si>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</si>
  <si>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</si>
  <si>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</si>
  <si>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</si>
  <si>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</si>
  <si>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</si>
  <si>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</si>
  <si>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</si>
  <si>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</si>
  <si>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</si>
  <si>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</si>
  <si>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</si>
  <si>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</si>
  <si>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</si>
  <si>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</si>
  <si>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</si>
  <si>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</si>
  <si>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</si>
  <si>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</si>
  <si>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</si>
  <si>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</si>
  <si>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</si>
  <si>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</si>
  <si>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</si>
  <si>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</si>
  <si>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</si>
  <si>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</si>
  <si>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</si>
  <si>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</si>
  <si>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</si>
  <si>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</si>
  <si>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</si>
  <si>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</si>
  <si>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</si>
  <si>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</si>
  <si>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</si>
  <si>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</si>
  <si>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</si>
  <si>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</si>
  <si>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</si>
  <si>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</si>
  <si>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</si>
  <si>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</si>
  <si>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</si>
  <si>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</si>
  <si>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</si>
  <si>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</si>
  <si>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</si>
  <si>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</si>
  <si>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</si>
  <si>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</si>
  <si>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</si>
  <si>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</si>
  <si>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</si>
  <si>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</si>
  <si>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</si>
  <si>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</si>
  <si>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</si>
  <si>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</si>
  <si>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</si>
  <si>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</si>
  <si>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</si>
  <si>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</si>
  <si>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</si>
  <si>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</si>
  <si>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</si>
  <si>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</si>
  <si>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</si>
  <si>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</si>
  <si>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</si>
  <si>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</si>
  <si>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</si>
  <si>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</si>
  <si>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</si>
  <si>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</si>
  <si>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</si>
  <si>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</si>
  <si>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</si>
  <si>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</si>
  <si>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</si>
  <si>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</si>
  <si>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</si>
  <si>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</si>
  <si>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</si>
  <si>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</si>
  <si>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</si>
  <si>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</si>
  <si>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</si>
  <si>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</si>
  <si>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</si>
  <si>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</si>
  <si>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</si>
  <si>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</si>
  <si>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</si>
  <si>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</si>
  <si>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</si>
  <si>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</si>
  <si>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</si>
  <si>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</si>
  <si>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</si>
  <si>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</si>
  <si>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</si>
  <si>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</si>
  <si>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</si>
  <si>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</si>
  <si>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</si>
  <si>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</si>
  <si>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</si>
  <si>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</si>
  <si>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</si>
  <si>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</si>
  <si>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</si>
  <si>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</si>
  <si>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</si>
  <si>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</si>
  <si>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</si>
  <si>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</si>
  <si>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</si>
  <si>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</si>
  <si>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</si>
  <si>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</si>
  <si>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</si>
  <si>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</si>
  <si>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</si>
  <si>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</si>
  <si>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</si>
  <si>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</si>
  <si>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</si>
  <si>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</si>
  <si>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</si>
  <si>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</si>
  <si>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</si>
  <si>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</si>
  <si>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</si>
  <si>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</si>
  <si>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</si>
  <si>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</si>
  <si>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</si>
  <si>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</si>
  <si>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</si>
  <si>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</si>
  <si>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</si>
  <si>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</si>
  <si>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</si>
  <si>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</si>
  <si>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</si>
  <si>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</si>
  <si>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</si>
  <si>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</si>
  <si>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</si>
  <si>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</si>
  <si>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</si>
  <si>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</si>
  <si>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</si>
  <si>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</si>
  <si>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</si>
  <si>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</si>
  <si>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</si>
  <si>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</si>
  <si>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</si>
  <si>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</si>
  <si>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</si>
  <si>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</si>
  <si>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</si>
  <si>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</si>
  <si>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</si>
  <si>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</si>
  <si>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</si>
  <si>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</si>
  <si>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</si>
  <si>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</si>
  <si>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</si>
  <si>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</si>
  <si>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</si>
  <si>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</si>
  <si>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</si>
  <si>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</si>
  <si>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</si>
  <si>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</si>
  <si>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</si>
  <si>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</si>
  <si>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</si>
  <si>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</si>
  <si>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</si>
  <si>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</si>
  <si>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</si>
  <si>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</si>
  <si>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</si>
  <si>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</si>
  <si>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</si>
  <si>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</si>
  <si>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</si>
  <si>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</si>
  <si>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</si>
  <si>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</si>
  <si>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</si>
  <si>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</si>
  <si>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</si>
  <si>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</si>
  <si>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</si>
  <si>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</si>
  <si>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</si>
  <si>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</si>
  <si>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</si>
  <si>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</si>
  <si>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</si>
  <si>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</si>
  <si>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</si>
  <si>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</si>
  <si>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</si>
  <si>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</si>
  <si>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</si>
  <si>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</si>
  <si>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</si>
  <si>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</si>
  <si>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</si>
  <si>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</si>
  <si>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</si>
  <si>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</si>
  <si>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</si>
  <si>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</si>
  <si>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</si>
  <si>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</si>
  <si>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</si>
  <si>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</si>
  <si>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</si>
  <si>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</si>
  <si>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</si>
  <si>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</si>
  <si>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</si>
  <si>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</si>
  <si>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</si>
  <si>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</si>
  <si>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</si>
  <si>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</si>
  <si>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</si>
  <si>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</si>
  <si>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</si>
  <si>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</si>
  <si>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</si>
  <si>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</si>
  <si>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</si>
  <si>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</si>
  <si>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</si>
  <si>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</si>
  <si>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</si>
  <si>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</si>
  <si>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</si>
  <si>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</si>
  <si>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</si>
  <si>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</si>
  <si>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</si>
  <si>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</si>
  <si>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</si>
  <si>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</si>
  <si>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</si>
  <si>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</si>
  <si>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</si>
  <si>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</si>
  <si>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</si>
  <si>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</si>
  <si>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</si>
  <si>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</si>
  <si>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</si>
  <si>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</si>
  <si>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</si>
  <si>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</si>
  <si>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</si>
  <si>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</si>
  <si>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</si>
  <si>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</si>
  <si>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</si>
  <si>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</si>
  <si>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</si>
  <si>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</si>
  <si>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</si>
  <si>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</si>
  <si>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</si>
  <si>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</si>
  <si>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</si>
  <si>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</si>
  <si>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</si>
  <si>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</si>
  <si>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</si>
  <si>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</si>
  <si>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</si>
  <si>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</si>
  <si>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</si>
  <si>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</si>
  <si>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</si>
  <si>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</si>
  <si>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</si>
  <si>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</si>
  <si>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</si>
  <si>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</si>
  <si>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</si>
  <si>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</si>
  <si>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</si>
  <si>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</si>
  <si>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</si>
  <si>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</si>
  <si>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</si>
  <si>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</si>
  <si>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</si>
  <si>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</si>
  <si>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</si>
  <si>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</si>
  <si>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</si>
  <si>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</si>
  <si>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</si>
  <si>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</si>
  <si>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</si>
  <si>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</si>
  <si>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</si>
  <si>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</si>
  <si>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</si>
  <si>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</si>
  <si>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</si>
  <si>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</si>
  <si>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</si>
  <si>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</si>
  <si>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</si>
  <si>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</si>
  <si>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</si>
  <si>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</si>
  <si>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</si>
  <si>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</si>
  <si>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</si>
  <si>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</si>
  <si>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</si>
  <si>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</si>
  <si>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</si>
  <si>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</si>
  <si>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</si>
  <si>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</si>
  <si>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</si>
  <si>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</si>
  <si>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</si>
  <si>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</si>
  <si>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</si>
  <si>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</si>
  <si>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</si>
  <si>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</si>
  <si>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</si>
  <si>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</si>
  <si>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</si>
  <si>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</si>
  <si>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</si>
  <si>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</si>
  <si>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</si>
  <si>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</si>
  <si>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</si>
  <si>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</si>
  <si>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</si>
  <si>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</si>
  <si>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</si>
  <si>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</si>
  <si>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</si>
  <si>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</si>
  <si>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</si>
  <si>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</si>
  <si>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</si>
  <si>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</si>
  <si>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</si>
  <si>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</si>
  <si>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</si>
  <si>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</si>
  <si>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</si>
  <si>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</si>
  <si>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</si>
  <si>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</si>
  <si>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</si>
  <si>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</si>
  <si>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</si>
  <si>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</si>
  <si>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</si>
  <si>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</si>
  <si>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</si>
  <si>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</si>
  <si>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</si>
  <si>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</si>
  <si>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</si>
  <si>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</si>
  <si>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</si>
  <si>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</si>
  <si>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</si>
  <si>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</si>
  <si>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</si>
  <si>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</si>
  <si>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</si>
  <si>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</si>
  <si>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</si>
  <si>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</si>
  <si>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</si>
  <si>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</si>
  <si>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</si>
  <si>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</si>
  <si>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</si>
  <si>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</si>
  <si>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</si>
  <si>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</si>
  <si>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</si>
  <si>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</si>
  <si>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</si>
  <si>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</si>
  <si>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</si>
  <si>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</si>
  <si>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</si>
  <si>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</si>
  <si>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</si>
  <si>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</si>
  <si>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</si>
  <si>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</si>
  <si>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</si>
  <si>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</si>
  <si>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</si>
  <si>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</si>
  <si>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</si>
  <si>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</si>
  <si>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</si>
  <si>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</si>
  <si>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</si>
  <si>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</si>
  <si>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</si>
  <si>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</si>
  <si>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</si>
  <si>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</si>
  <si>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</si>
  <si>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</si>
  <si>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</si>
  <si>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</si>
  <si>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</si>
  <si>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</si>
  <si>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</si>
  <si>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</si>
  <si>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</si>
  <si>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</si>
  <si>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</si>
  <si>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</si>
  <si>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</si>
  <si>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</si>
  <si>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</si>
  <si>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</si>
  <si>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</si>
  <si>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</si>
  <si>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</si>
  <si>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</si>
  <si>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</si>
  <si>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</si>
  <si>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</si>
  <si>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</si>
  <si>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</si>
  <si>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</si>
  <si>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</si>
  <si>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</si>
  <si>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</si>
  <si>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</si>
  <si>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</si>
  <si>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</si>
  <si>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</si>
  <si>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</si>
  <si>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</si>
  <si>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</si>
  <si>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</si>
  <si>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</si>
  <si>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</si>
  <si>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</si>
  <si>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</si>
  <si>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</si>
  <si>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</si>
  <si>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</si>
  <si>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</si>
  <si>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</si>
  <si>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</si>
  <si>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</si>
  <si>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</si>
  <si>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</si>
  <si>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</si>
  <si>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</si>
  <si>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</si>
  <si>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</si>
  <si>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</si>
  <si>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</si>
  <si>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</si>
  <si>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</si>
  <si>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</si>
  <si>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</si>
  <si>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</si>
  <si>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</si>
  <si>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</si>
  <si>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</si>
  <si>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</si>
  <si>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</si>
  <si>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</si>
  <si>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</si>
  <si>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</si>
  <si>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</si>
  <si>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</si>
  <si>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</si>
  <si>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</si>
  <si>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</si>
  <si>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</si>
  <si>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</si>
  <si>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</si>
  <si>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</si>
  <si>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</si>
  <si>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</si>
  <si>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</si>
  <si>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</si>
  <si>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</si>
  <si>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</si>
  <si>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</si>
  <si>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</si>
  <si>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</si>
  <si>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</si>
  <si>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</si>
  <si>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</si>
  <si>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</si>
  <si>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</si>
  <si>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</si>
  <si>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</si>
  <si>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</si>
  <si>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</si>
  <si>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</si>
  <si>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</si>
  <si>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</si>
  <si>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</si>
  <si>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</si>
  <si>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</si>
  <si>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</si>
  <si>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</si>
  <si>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</si>
  <si>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</si>
  <si>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</si>
  <si>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</si>
  <si>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</si>
  <si>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</si>
  <si>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</si>
  <si>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</si>
  <si>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</si>
  <si>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</si>
  <si>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</si>
  <si>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</si>
  <si>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</si>
  <si>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</si>
  <si>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</si>
  <si>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</si>
  <si>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</si>
  <si>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</si>
  <si>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</si>
  <si>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</si>
  <si>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</si>
  <si>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</si>
  <si>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</si>
  <si>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</si>
  <si>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</si>
  <si>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</si>
  <si>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</si>
  <si>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</si>
  <si>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</si>
  <si>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</si>
  <si>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</si>
  <si>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</si>
  <si>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</si>
  <si>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</si>
  <si>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</si>
  <si>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</si>
  <si>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</si>
  <si>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</si>
  <si>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</si>
  <si>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</si>
  <si>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</si>
  <si>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</si>
  <si>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</si>
  <si>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</si>
  <si>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</si>
  <si>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</si>
  <si>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</si>
  <si>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</si>
  <si>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</si>
  <si>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</si>
  <si>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</si>
  <si>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</si>
  <si>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</si>
  <si>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</si>
  <si>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</si>
  <si>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</si>
  <si>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</si>
  <si>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</si>
  <si>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</si>
  <si>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</si>
  <si>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</si>
  <si>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</si>
  <si>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</si>
  <si>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</si>
  <si>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</si>
  <si>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</si>
  <si>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</si>
  <si>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</si>
  <si>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</si>
  <si>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</si>
  <si>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</si>
  <si>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</si>
  <si>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</si>
  <si>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</si>
  <si>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</si>
  <si>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</si>
  <si>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</si>
  <si>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</si>
  <si>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</si>
  <si>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</si>
  <si>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</si>
  <si>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</si>
  <si>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</si>
  <si>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</si>
  <si>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</si>
  <si>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</si>
  <si>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</si>
  <si>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</si>
  <si>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</si>
  <si>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</si>
  <si>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</si>
  <si>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</si>
  <si>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</si>
  <si>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</si>
  <si>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</si>
  <si>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</si>
  <si>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</si>
  <si>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</si>
  <si>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</si>
  <si>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</si>
  <si>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</si>
  <si>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</si>
  <si>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</si>
  <si>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</si>
  <si>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</si>
  <si>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</si>
  <si>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</si>
  <si>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</si>
  <si>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</si>
  <si>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</si>
  <si>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</si>
  <si>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</si>
  <si>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</si>
  <si>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</si>
  <si>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</si>
  <si>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</si>
  <si>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</si>
  <si>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</si>
  <si>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</si>
  <si>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</si>
  <si>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</si>
  <si>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</si>
  <si>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</si>
  <si>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</si>
  <si>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</si>
  <si>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</si>
  <si>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</si>
  <si>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</si>
  <si>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</si>
  <si>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</si>
  <si>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</si>
  <si>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</si>
  <si>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</si>
  <si>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</si>
  <si>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</si>
  <si>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</si>
  <si>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</si>
  <si>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</si>
  <si>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</si>
  <si>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</si>
  <si>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</si>
  <si>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</si>
  <si>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</si>
  <si>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</si>
  <si>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</si>
  <si>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</si>
  <si>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</si>
  <si>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</si>
  <si>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</si>
  <si>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</si>
  <si>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</si>
  <si>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</si>
  <si>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</si>
  <si>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</si>
  <si>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</si>
  <si>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</si>
  <si>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</si>
  <si>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</si>
  <si>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</si>
  <si>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</si>
  <si>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</si>
  <si>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</si>
  <si>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</si>
  <si>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</si>
  <si>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</si>
  <si>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</si>
  <si>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</si>
  <si>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</si>
  <si>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</si>
  <si>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</si>
  <si>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</si>
  <si>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</si>
  <si>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</si>
  <si>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</si>
  <si>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</si>
  <si>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</si>
  <si>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</si>
  <si>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</si>
  <si>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</si>
  <si>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</si>
  <si>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</si>
  <si>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</si>
  <si>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</si>
  <si>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</si>
  <si>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</si>
  <si>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</si>
  <si>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</si>
  <si>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</si>
  <si>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</si>
  <si>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</si>
  <si>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</si>
  <si>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</si>
  <si>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</si>
  <si>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</si>
  <si>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</si>
  <si>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</si>
  <si>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</si>
  <si>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</si>
  <si>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</si>
  <si>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</si>
  <si>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</si>
  <si>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</si>
  <si>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</si>
  <si>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</si>
  <si>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</si>
  <si>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</si>
  <si>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</si>
  <si>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</si>
  <si>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</si>
  <si>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</si>
  <si>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</si>
  <si>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</si>
  <si>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</si>
  <si>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</si>
  <si>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</si>
  <si>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</si>
  <si>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</si>
  <si>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</si>
  <si>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</si>
  <si>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</si>
  <si>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</si>
  <si>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</si>
  <si>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</si>
  <si>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</si>
  <si>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</si>
  <si>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</si>
  <si>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</si>
  <si>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</si>
  <si>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</si>
  <si>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</si>
  <si>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</si>
  <si>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</si>
  <si>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</si>
  <si>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</si>
  <si>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</si>
  <si>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</si>
  <si>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</si>
  <si>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</si>
  <si>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</si>
  <si>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</si>
  <si>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</si>
  <si>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</si>
  <si>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</si>
  <si>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</si>
  <si>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</si>
  <si>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</si>
  <si>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</si>
  <si>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</si>
  <si>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</si>
  <si>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</si>
  <si>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</si>
  <si>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</si>
  <si>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</si>
  <si>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</si>
  <si>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</si>
  <si>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</si>
  <si>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</si>
  <si>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</si>
  <si>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</si>
  <si>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</si>
  <si>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</si>
  <si>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</si>
  <si>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</si>
  <si>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</si>
  <si>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</si>
  <si>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</si>
  <si>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</si>
  <si>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</si>
  <si>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</si>
  <si>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</si>
  <si>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</si>
  <si>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</si>
  <si>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</si>
  <si>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</si>
  <si>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</si>
  <si>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</si>
  <si>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</si>
  <si>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</si>
  <si>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</si>
  <si>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</si>
  <si>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</si>
  <si>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</si>
  <si>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</si>
  <si>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</si>
  <si>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</si>
  <si>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</si>
  <si>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</si>
  <si>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</si>
  <si>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</si>
  <si>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</si>
  <si>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</si>
  <si>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</si>
  <si>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</si>
  <si>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</si>
  <si>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</si>
  <si>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</si>
  <si>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</si>
  <si>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</si>
  <si>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</si>
  <si>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</si>
  <si>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</si>
  <si>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</si>
  <si>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</si>
  <si>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</si>
  <si>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</si>
  <si>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</si>
  <si>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</si>
  <si>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</si>
  <si>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</si>
  <si>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</si>
  <si>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</si>
  <si>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</si>
  <si>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</si>
  <si>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</si>
  <si>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</si>
  <si>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</si>
  <si>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</si>
  <si>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</si>
  <si>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</si>
  <si>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</si>
  <si>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</si>
  <si>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</si>
  <si>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</si>
  <si>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</si>
  <si>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</si>
  <si>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</si>
  <si>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</si>
  <si>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</si>
  <si>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</si>
  <si>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</si>
  <si>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</si>
  <si>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</si>
  <si>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</si>
  <si>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</si>
  <si>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</si>
  <si>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</si>
  <si>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</si>
  <si>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</si>
  <si>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</si>
  <si>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</si>
  <si>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</si>
  <si>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</si>
  <si>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</si>
  <si>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</si>
  <si>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</si>
  <si>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</si>
  <si>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</si>
  <si>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</si>
  <si>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</si>
  <si>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</si>
  <si>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</si>
  <si>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</si>
  <si>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</si>
  <si>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</si>
  <si>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</si>
  <si>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</si>
  <si>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</si>
  <si>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</si>
  <si>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</si>
  <si>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</si>
  <si>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</si>
  <si>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</si>
  <si>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</si>
  <si>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</si>
  <si>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</si>
  <si>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</si>
  <si>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</si>
  <si>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</si>
  <si>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</si>
  <si>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</si>
  <si>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</si>
  <si>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</si>
  <si>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</si>
  <si>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</si>
  <si>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</si>
  <si>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</si>
  <si>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</si>
  <si>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</si>
  <si>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</si>
  <si>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</si>
  <si>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</si>
  <si>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</si>
  <si>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</si>
  <si>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</si>
  <si>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</si>
  <si>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</si>
  <si>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</si>
  <si>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</si>
  <si>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</si>
  <si>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</si>
  <si>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</si>
  <si>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</si>
  <si>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</si>
  <si>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</si>
  <si>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</si>
  <si>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</si>
  <si>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</si>
  <si>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</si>
  <si>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</si>
  <si>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</si>
  <si>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</si>
  <si>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</si>
  <si>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</si>
  <si>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</si>
  <si>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</si>
  <si>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</si>
  <si>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</si>
  <si>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</si>
  <si>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</si>
  <si>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</si>
  <si>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</si>
  <si>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</si>
  <si>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</si>
  <si>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</si>
  <si>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</si>
  <si>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</si>
  <si>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</si>
  <si>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</si>
  <si>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</si>
  <si>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</si>
  <si>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</si>
  <si>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</si>
  <si>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</si>
  <si>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</si>
  <si>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</si>
  <si>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</si>
  <si>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</si>
  <si>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</si>
  <si>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</si>
  <si>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</si>
  <si>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</si>
  <si>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</si>
  <si>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</si>
  <si>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</si>
  <si>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</si>
  <si>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</si>
  <si>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</si>
  <si>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</si>
  <si>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</si>
  <si>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</si>
  <si>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</si>
  <si>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</si>
  <si>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</si>
  <si>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</si>
  <si>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</si>
  <si>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</si>
  <si>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</si>
  <si>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</si>
  <si>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</si>
  <si>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</si>
  <si>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</si>
  <si>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</si>
  <si>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</si>
  <si>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</si>
  <si>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</si>
  <si>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</si>
  <si>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</si>
  <si>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</si>
  <si>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</si>
  <si>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</si>
  <si>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</si>
  <si>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</si>
  <si>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</si>
  <si>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</si>
  <si>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</si>
  <si>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</si>
  <si>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</si>
  <si>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</si>
  <si>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</si>
  <si>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</si>
  <si>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</si>
  <si>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</si>
  <si>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</si>
  <si>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</si>
  <si>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</si>
  <si>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</si>
  <si>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</si>
  <si>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</si>
  <si>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</si>
  <si>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</si>
  <si>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</si>
  <si>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</si>
  <si>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</si>
  <si>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</si>
  <si>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</si>
  <si>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</si>
  <si>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</si>
  <si>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</si>
  <si>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</si>
  <si>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</si>
  <si>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</si>
  <si>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</si>
  <si>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</si>
  <si>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</si>
  <si>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</si>
  <si>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</si>
  <si>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</si>
  <si>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</si>
  <si>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</si>
  <si>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</si>
  <si>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</si>
  <si>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</si>
  <si>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</si>
  <si>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</si>
  <si>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</si>
  <si>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</si>
  <si>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</si>
  <si>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</si>
  <si>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</si>
  <si>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</si>
  <si>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</si>
  <si>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</si>
  <si>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</si>
  <si>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</si>
  <si>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</si>
  <si>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</si>
  <si>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</si>
  <si>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</si>
  <si>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</si>
  <si>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</si>
  <si>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</si>
  <si>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</si>
  <si>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</si>
  <si>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</si>
  <si>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</si>
  <si>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</si>
  <si>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</si>
  <si>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</si>
  <si>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</si>
  <si>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</si>
  <si>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</si>
  <si>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</si>
  <si>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</si>
  <si>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</si>
  <si>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</si>
  <si>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</si>
  <si>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</si>
  <si>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</si>
  <si>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</si>
  <si>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</si>
  <si>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</si>
  <si>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</si>
  <si>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</si>
  <si>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</si>
  <si>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</si>
  <si>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</si>
  <si>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</si>
  <si>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</si>
  <si>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</si>
  <si>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</si>
  <si>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</si>
  <si>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</si>
  <si>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</si>
  <si>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</si>
  <si>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</si>
  <si>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</si>
  <si>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</si>
  <si>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</si>
  <si>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</si>
  <si>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</si>
  <si>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</si>
  <si>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</si>
  <si>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</si>
  <si>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</si>
  <si>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</si>
  <si>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</si>
  <si>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</si>
  <si>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</si>
  <si>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</si>
  <si>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</si>
  <si>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</si>
  <si>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</si>
  <si>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</si>
  <si>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</si>
  <si>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</si>
  <si>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</si>
  <si>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</si>
  <si>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</si>
  <si>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</si>
  <si>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</si>
  <si>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</si>
  <si>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</si>
  <si>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</si>
  <si>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</si>
  <si>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</si>
  <si>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</si>
  <si>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</si>
  <si>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</si>
  <si>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</si>
  <si>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</si>
  <si>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</si>
  <si>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</si>
  <si>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</si>
  <si>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</si>
  <si>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</si>
  <si>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</si>
  <si>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</si>
  <si>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</si>
  <si>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</si>
  <si>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</si>
  <si>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</si>
  <si>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</si>
  <si>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</si>
  <si>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</si>
  <si>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</si>
  <si>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</si>
  <si>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</si>
  <si>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</si>
  <si>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</si>
  <si>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</si>
  <si>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</si>
  <si>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</si>
  <si>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</si>
  <si>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</si>
  <si>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</si>
  <si>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</si>
  <si>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</si>
  <si>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</si>
  <si>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</si>
  <si>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</si>
  <si>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</si>
  <si>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</si>
  <si>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</si>
  <si>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</si>
  <si>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</si>
  <si>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</si>
  <si>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</si>
  <si>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</si>
  <si>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</si>
  <si>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</si>
  <si>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</si>
  <si>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</si>
  <si>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</si>
  <si>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</si>
  <si>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</si>
  <si>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</si>
  <si>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</si>
  <si>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</si>
  <si>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</si>
  <si>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</si>
  <si>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</si>
  <si>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</si>
  <si>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</si>
  <si>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</si>
  <si>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</si>
  <si>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</si>
  <si>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</si>
  <si>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</si>
  <si>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</si>
  <si>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</si>
  <si>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</si>
  <si>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</si>
  <si>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</si>
  <si>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</si>
  <si>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</si>
  <si>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</si>
  <si>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</si>
  <si>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</si>
  <si>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</si>
  <si>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</si>
  <si>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</si>
  <si>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</si>
  <si>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</si>
  <si>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</si>
  <si>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</si>
  <si>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</si>
  <si>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</si>
  <si>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</si>
  <si>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</si>
  <si>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</si>
  <si>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</si>
  <si>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</si>
  <si>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</si>
  <si>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</si>
  <si>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</si>
  <si>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</si>
  <si>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</si>
  <si>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</si>
  <si>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</si>
  <si>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</si>
  <si>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</si>
  <si>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</si>
  <si>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</si>
  <si>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</si>
  <si>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</si>
  <si>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</si>
  <si>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</si>
  <si>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</si>
  <si>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</si>
  <si>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</si>
  <si>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</si>
  <si>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</si>
  <si>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</si>
  <si>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</si>
  <si>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</si>
  <si>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</si>
  <si>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</si>
  <si>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</si>
  <si>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</si>
  <si>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</si>
  <si>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</si>
  <si>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</si>
  <si>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</si>
  <si>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</si>
  <si>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</si>
  <si>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</si>
  <si>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</si>
  <si>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</si>
  <si>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</si>
  <si>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</si>
  <si>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</si>
  <si>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</si>
  <si>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</si>
  <si>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</si>
  <si>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</si>
  <si>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</si>
  <si>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</si>
  <si>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</si>
  <si>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</si>
  <si>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</si>
  <si>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</si>
  <si>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</si>
  <si>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</si>
  <si>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</si>
  <si>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</si>
  <si>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</si>
  <si>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</si>
  <si>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</si>
  <si>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</si>
  <si>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</si>
  <si>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</si>
  <si>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</si>
  <si>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</si>
  <si>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</si>
  <si>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</si>
  <si>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</si>
  <si>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</si>
  <si>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</si>
  <si>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</si>
  <si>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</si>
  <si>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</si>
  <si>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</si>
  <si>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</si>
  <si>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</si>
  <si>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</si>
  <si>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</si>
  <si>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</si>
  <si>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</si>
  <si>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</si>
  <si>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</si>
  <si>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</si>
  <si>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</si>
  <si>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</si>
  <si>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</si>
  <si>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</si>
  <si>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</si>
  <si>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</si>
  <si>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</si>
  <si>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</si>
  <si>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</si>
  <si>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</si>
  <si>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</si>
  <si>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</si>
  <si>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</si>
  <si>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</si>
  <si>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</si>
  <si>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</si>
  <si>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</si>
  <si>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</si>
  <si>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</si>
  <si>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</si>
  <si>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</si>
  <si>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</si>
  <si>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</si>
  <si>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</si>
  <si>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</si>
  <si>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</si>
  <si>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</si>
  <si>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</si>
  <si>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</si>
  <si>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</si>
  <si>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</si>
  <si>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</si>
  <si>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</si>
  <si>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</si>
  <si>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</si>
  <si>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</si>
  <si>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</si>
  <si>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</si>
  <si>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</si>
  <si>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</si>
  <si>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</si>
  <si>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</si>
  <si>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</si>
  <si>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</si>
  <si>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</si>
  <si>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</si>
  <si>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</si>
  <si>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</si>
  <si>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</si>
  <si>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</si>
  <si>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</si>
  <si>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</si>
  <si>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</si>
  <si>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</si>
  <si>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</si>
  <si>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</si>
  <si>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</si>
  <si>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</si>
  <si>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</si>
  <si>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</si>
  <si>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</si>
  <si>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</si>
  <si>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</si>
  <si>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</si>
  <si>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</si>
  <si>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</si>
  <si>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</si>
  <si>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</si>
  <si>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</si>
  <si>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</si>
  <si>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</si>
  <si>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</si>
  <si>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</si>
  <si>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</si>
  <si>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</si>
  <si>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</si>
  <si>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</si>
  <si>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</si>
  <si>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</si>
  <si>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</si>
  <si>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</si>
  <si>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</si>
  <si>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</si>
  <si>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</si>
  <si>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</si>
  <si>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</si>
  <si>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</si>
  <si>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</si>
  <si>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</si>
  <si>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</si>
  <si>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</si>
  <si>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</si>
  <si>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</si>
  <si>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</si>
  <si>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</si>
  <si>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</si>
  <si>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</si>
  <si>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</si>
  <si>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</si>
  <si>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</si>
  <si>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</si>
  <si>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</si>
  <si>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</si>
  <si>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</si>
  <si>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</si>
  <si>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</si>
  <si>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</si>
  <si>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</si>
  <si>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</si>
  <si>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</si>
  <si>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</si>
  <si>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</si>
  <si>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</si>
  <si>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</si>
  <si>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</si>
  <si>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</si>
  <si>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</si>
  <si>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</si>
  <si>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</si>
  <si>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</si>
  <si>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</si>
  <si>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</si>
  <si>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</si>
  <si>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</si>
  <si>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</si>
  <si>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</si>
  <si>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</si>
  <si>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</si>
  <si>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</si>
  <si>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</si>
  <si>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</si>
  <si>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</si>
  <si>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</si>
  <si>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</si>
  <si>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</si>
  <si>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</si>
  <si>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</si>
  <si>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</si>
  <si>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</si>
  <si>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</si>
  <si>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</si>
  <si>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</si>
  <si>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</si>
  <si>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</si>
  <si>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</si>
  <si>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</si>
  <si>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</si>
  <si>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</si>
  <si>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</si>
  <si>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</si>
  <si>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</si>
  <si>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</si>
  <si>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</si>
  <si>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</si>
  <si>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</si>
  <si>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</si>
  <si>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</si>
  <si>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</si>
  <si>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</si>
  <si>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</si>
  <si>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</si>
  <si>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</si>
  <si>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</si>
  <si>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</si>
  <si>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</si>
  <si>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</si>
  <si>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</si>
  <si>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</si>
  <si>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</si>
  <si>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</si>
  <si>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</si>
  <si>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</si>
  <si>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</si>
  <si>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</si>
  <si>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</si>
  <si>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</si>
  <si>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</si>
  <si>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</si>
  <si>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</si>
  <si>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</si>
  <si>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</si>
  <si>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</si>
  <si>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</si>
  <si>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</si>
  <si>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</si>
  <si>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</si>
  <si>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</si>
  <si>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</si>
  <si>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</si>
  <si>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</si>
  <si>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</si>
  <si>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</si>
  <si>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</si>
  <si>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</si>
  <si>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</si>
  <si>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</si>
  <si>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</si>
  <si>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</si>
  <si>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</si>
  <si>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</si>
  <si>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</si>
  <si>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</si>
  <si>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</si>
  <si>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</si>
  <si>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</si>
  <si>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</si>
  <si>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</si>
  <si>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</si>
  <si>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</si>
  <si>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</si>
  <si>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</si>
  <si>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</si>
  <si>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</si>
  <si>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</si>
  <si>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</si>
  <si>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</si>
  <si>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</si>
  <si>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</si>
  <si>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</si>
  <si>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</si>
  <si>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</si>
  <si>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</si>
  <si>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</si>
  <si>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</si>
  <si>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</si>
  <si>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</si>
  <si>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</si>
  <si>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</si>
  <si>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</si>
  <si>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</si>
  <si>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</si>
  <si>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</si>
  <si>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</si>
  <si>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</si>
  <si>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</si>
  <si>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</si>
  <si>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</si>
  <si>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</si>
  <si>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</si>
  <si>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</si>
  <si>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</si>
  <si>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</si>
  <si>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</si>
  <si>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</si>
  <si>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</si>
  <si>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</si>
  <si>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</si>
  <si>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</si>
  <si>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</si>
  <si>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</si>
  <si>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</si>
  <si>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</si>
  <si>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</si>
  <si>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</si>
  <si>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</si>
  <si>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</si>
  <si>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</si>
  <si>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</si>
  <si>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</si>
  <si>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</si>
  <si>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</si>
  <si>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</si>
  <si>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</si>
  <si>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</si>
  <si>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</si>
  <si>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</si>
  <si>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</si>
  <si>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</si>
  <si>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</si>
  <si>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</si>
  <si>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</si>
  <si>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</si>
  <si>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</si>
  <si>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</si>
  <si>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</si>
  <si>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</si>
  <si>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</si>
  <si>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</si>
  <si>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</si>
  <si>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</si>
  <si>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</si>
  <si>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</si>
  <si>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</si>
  <si>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</si>
  <si>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</si>
  <si>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</si>
  <si>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</si>
  <si>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</si>
  <si>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</si>
  <si>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</si>
  <si>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</si>
  <si>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</si>
  <si>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</si>
  <si>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</si>
  <si>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</si>
  <si>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</si>
  <si>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</si>
  <si>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</si>
  <si>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</si>
  <si>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</si>
  <si>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</si>
  <si>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</si>
  <si>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</si>
  <si>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</si>
  <si>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</si>
  <si>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</si>
  <si>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</si>
  <si>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</si>
  <si>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</si>
  <si>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</si>
  <si>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</si>
  <si>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</si>
  <si>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</si>
  <si>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</si>
  <si>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</si>
  <si>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</si>
  <si>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</si>
  <si>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</si>
  <si>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</si>
  <si>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</si>
  <si>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</si>
  <si>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</si>
  <si>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</si>
  <si>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</si>
  <si>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</si>
  <si>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</si>
  <si>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</si>
  <si>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</si>
  <si>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</si>
  <si>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</si>
  <si>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</si>
  <si>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</si>
  <si>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</si>
  <si>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</si>
  <si>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</si>
  <si>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</si>
  <si>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</si>
  <si>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</si>
  <si>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</si>
  <si>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</si>
  <si>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</si>
  <si>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</si>
  <si>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</si>
  <si>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</si>
  <si>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</si>
  <si>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</si>
  <si>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</si>
  <si>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</si>
  <si>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</si>
  <si>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</si>
  <si>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</si>
  <si>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</si>
  <si>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</si>
  <si>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</si>
  <si>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</si>
  <si>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</si>
  <si>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</si>
  <si>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</si>
  <si>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</si>
  <si>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</si>
  <si>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</si>
  <si>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</si>
  <si>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</si>
  <si>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</si>
  <si>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</si>
  <si>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</si>
  <si>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</si>
  <si>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</si>
  <si>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</si>
  <si>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</si>
  <si>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</si>
  <si>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</si>
  <si>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</si>
  <si>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</si>
  <si>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</si>
  <si>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</si>
  <si>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</si>
  <si>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</si>
  <si>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</si>
  <si>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</si>
  <si>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</si>
  <si>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</si>
  <si>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</si>
  <si>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</si>
  <si>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</si>
  <si>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</si>
  <si>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</si>
  <si>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</si>
  <si>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</si>
  <si>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</si>
  <si>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</si>
  <si>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</si>
  <si>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</si>
  <si>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</si>
  <si>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</si>
  <si>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</si>
  <si>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</si>
  <si>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</si>
  <si>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</si>
  <si>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</si>
  <si>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</si>
  <si>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</si>
  <si>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</si>
  <si>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</si>
  <si>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</si>
  <si>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</si>
  <si>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</si>
  <si>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</si>
  <si>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</si>
  <si>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</si>
  <si>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</si>
  <si>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</si>
  <si>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</si>
  <si>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</si>
  <si>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</si>
  <si>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</si>
  <si>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</si>
  <si>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</si>
  <si>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</si>
  <si>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</si>
  <si>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</si>
  <si>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</si>
  <si>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</si>
  <si>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</si>
  <si>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</si>
  <si>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</si>
  <si>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</si>
  <si>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</si>
  <si>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</si>
  <si>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</si>
  <si>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</si>
  <si>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</si>
  <si>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</si>
  <si>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</si>
  <si>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</si>
  <si>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</si>
  <si>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</si>
  <si>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</si>
  <si>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</si>
  <si>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</si>
  <si>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</si>
  <si>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</si>
  <si>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</si>
  <si>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</si>
  <si>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</si>
  <si>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</si>
  <si>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</si>
  <si>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</si>
  <si>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</si>
  <si>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</si>
  <si>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</si>
  <si>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</si>
  <si>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</si>
  <si>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</si>
  <si>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</si>
  <si>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</si>
  <si>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</si>
  <si>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</si>
  <si>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</si>
  <si>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</si>
  <si>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</si>
  <si>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</si>
  <si>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</si>
  <si>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</si>
  <si>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</si>
  <si>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</si>
  <si>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</si>
  <si>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</si>
  <si>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</si>
  <si>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</si>
  <si>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</si>
  <si>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</si>
  <si>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</si>
  <si>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</si>
  <si>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</si>
  <si>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</si>
  <si>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</si>
  <si>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</si>
  <si>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</si>
  <si>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</si>
  <si>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</si>
  <si>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</si>
  <si>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</si>
  <si>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</si>
  <si>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</si>
  <si>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</si>
  <si>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</si>
  <si>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</si>
  <si>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</si>
  <si>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</si>
  <si>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</si>
  <si>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</si>
  <si>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</si>
  <si>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</si>
  <si>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</si>
  <si>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</si>
  <si>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</si>
  <si>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</si>
  <si>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</si>
  <si>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</si>
  <si>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</si>
  <si>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</si>
  <si>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</si>
  <si>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</si>
  <si>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</si>
  <si>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</si>
  <si>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</si>
  <si>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</si>
  <si>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</si>
  <si>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</si>
  <si>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</si>
  <si>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</si>
  <si>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</si>
  <si>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</si>
  <si>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</si>
  <si>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</si>
  <si>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</si>
  <si>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</si>
  <si>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</si>
  <si>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</si>
  <si>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</si>
  <si>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</si>
  <si>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</si>
  <si>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</si>
  <si>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</si>
  <si>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</si>
  <si>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</si>
  <si>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</si>
  <si>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</si>
  <si>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</si>
  <si>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</si>
  <si>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</si>
  <si>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</si>
  <si>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</si>
  <si>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</si>
  <si>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</si>
  <si>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</si>
  <si>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</si>
  <si>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</si>
  <si>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</si>
  <si>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</si>
  <si>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</si>
  <si>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</si>
  <si>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</si>
  <si>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</si>
  <si>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</si>
  <si>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</si>
  <si>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</si>
  <si>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</si>
  <si>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</si>
  <si>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</si>
  <si>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</si>
  <si>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</si>
  <si>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</si>
  <si>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</si>
  <si>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</si>
  <si>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</si>
  <si>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</si>
  <si>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</si>
  <si>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</si>
  <si>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</si>
  <si>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</si>
  <si>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</si>
  <si>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</si>
  <si>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</si>
  <si>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</si>
  <si>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</si>
  <si>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</si>
  <si>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</si>
  <si>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</si>
  <si>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</si>
  <si>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</si>
  <si>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</si>
  <si>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</si>
  <si>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</si>
  <si>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</si>
  <si>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</si>
  <si>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</si>
  <si>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</si>
  <si>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</si>
  <si>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</si>
  <si>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</si>
  <si>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</si>
  <si>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</si>
  <si>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</si>
  <si>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</si>
  <si>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</si>
  <si>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</si>
  <si>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</si>
  <si>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</si>
  <si>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</si>
  <si>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</si>
  <si>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</si>
  <si>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</si>
  <si>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</si>
  <si>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</si>
  <si>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</si>
  <si>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</si>
  <si>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</si>
  <si>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</si>
  <si>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</si>
  <si>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</si>
  <si>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</si>
  <si>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</si>
  <si>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</si>
  <si>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</si>
  <si>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</si>
  <si>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</si>
  <si>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</si>
  <si>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</si>
  <si>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</si>
  <si>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</si>
  <si>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</si>
  <si>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</si>
  <si>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</si>
  <si>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</si>
  <si>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</si>
  <si>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</si>
  <si>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</si>
  <si>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</si>
  <si>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</si>
  <si>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</si>
  <si>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</si>
  <si>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</si>
  <si>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</si>
  <si>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</si>
  <si>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</si>
  <si>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</si>
  <si>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</si>
  <si>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</si>
  <si>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</si>
  <si>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</si>
  <si>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</si>
  <si>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</si>
  <si>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</si>
  <si>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</si>
  <si>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</si>
  <si>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</si>
  <si>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</si>
  <si>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</si>
  <si>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</si>
  <si>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</si>
  <si>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</si>
  <si>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</si>
  <si>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</si>
  <si>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</si>
  <si>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</si>
  <si>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</si>
  <si>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</si>
  <si>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</si>
  <si>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</si>
  <si>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</si>
  <si>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</si>
  <si>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</si>
  <si>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</si>
  <si>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</si>
  <si>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</si>
  <si>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</si>
  <si>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</si>
  <si>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</si>
  <si>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</si>
  <si>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</si>
  <si>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</si>
  <si>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</si>
  <si>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</si>
  <si>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</si>
  <si>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</si>
  <si>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</si>
  <si>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</si>
  <si>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</si>
  <si>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</si>
  <si>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</si>
  <si>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</si>
  <si>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</si>
  <si>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</si>
  <si>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</si>
  <si>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</si>
  <si>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</si>
  <si>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</si>
  <si>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</si>
  <si>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</si>
  <si>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</si>
  <si>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</si>
  <si>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</si>
  <si>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</si>
  <si>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</si>
  <si>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</si>
  <si>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</si>
  <si>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</si>
  <si>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</si>
  <si>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</si>
  <si>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</si>
  <si>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</si>
  <si>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</si>
  <si>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</si>
  <si>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</si>
  <si>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</si>
  <si>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</si>
  <si>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</si>
  <si>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</si>
  <si>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</si>
  <si>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</si>
  <si>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</si>
  <si>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</si>
  <si>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</si>
  <si>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</si>
  <si>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</si>
  <si>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</si>
  <si>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</si>
  <si>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</si>
  <si>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</si>
  <si>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</si>
  <si>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</si>
  <si>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</si>
  <si>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</si>
  <si>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</si>
  <si>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</si>
  <si>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</si>
  <si>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</si>
  <si>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</si>
  <si>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</si>
  <si>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</si>
  <si>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</si>
  <si>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</si>
  <si>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</si>
  <si>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</si>
  <si>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</si>
  <si>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</si>
  <si>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</si>
  <si>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</si>
  <si>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</si>
  <si>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</si>
  <si>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</si>
  <si>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</si>
  <si>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</si>
  <si>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</si>
  <si>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</si>
  <si>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</si>
  <si>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</si>
  <si>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</si>
  <si>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</si>
  <si>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</si>
  <si>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</si>
  <si>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</si>
  <si>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</si>
  <si>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</si>
  <si>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</si>
  <si>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</si>
  <si>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</si>
  <si>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</si>
  <si>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</si>
  <si>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</si>
  <si>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</si>
  <si>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</si>
  <si>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</si>
  <si>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</si>
  <si>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</si>
  <si>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</si>
  <si>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</si>
  <si>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</si>
  <si>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</si>
  <si>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</si>
  <si>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</si>
  <si>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</si>
  <si>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</si>
  <si>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</si>
  <si>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</si>
  <si>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</si>
  <si>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</si>
  <si>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</si>
  <si>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</si>
  <si>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</si>
  <si>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</si>
  <si>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</si>
  <si>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</si>
  <si>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</si>
  <si>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</si>
  <si>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</si>
  <si>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</si>
  <si>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</si>
  <si>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</si>
  <si>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</si>
  <si>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</si>
  <si>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</si>
  <si>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</si>
  <si>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</si>
  <si>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</si>
  <si>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</si>
  <si>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</si>
  <si>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</si>
  <si>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</si>
  <si>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</si>
  <si>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</si>
  <si>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</si>
  <si>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</si>
  <si>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</si>
  <si>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</si>
  <si>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</si>
  <si>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</si>
  <si>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</si>
  <si>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</si>
  <si>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</si>
  <si>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</si>
  <si>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</si>
  <si>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</si>
  <si>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</si>
  <si>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</si>
  <si>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</si>
  <si>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</si>
  <si>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</si>
  <si>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</si>
  <si>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</si>
  <si>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</si>
  <si>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</si>
  <si>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</si>
  <si>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</si>
  <si>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</si>
  <si>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</si>
  <si>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</si>
  <si>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</si>
  <si>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</si>
  <si>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</si>
  <si>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</si>
  <si>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</si>
  <si>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</si>
  <si>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</si>
  <si>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</si>
  <si>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</si>
  <si>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</si>
  <si>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</si>
  <si>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</si>
  <si>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</si>
  <si>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</si>
  <si>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</si>
  <si>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</si>
  <si>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</si>
  <si>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</si>
  <si>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</si>
  <si>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</si>
  <si>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</si>
  <si>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</si>
  <si>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</si>
  <si>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</si>
  <si>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</si>
  <si>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</si>
  <si>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</si>
  <si>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</si>
  <si>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</si>
  <si>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</si>
  <si>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</si>
  <si>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</si>
  <si>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</si>
  <si>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</si>
  <si>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</si>
  <si>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</si>
  <si>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</si>
  <si>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</si>
  <si>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</si>
  <si>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</si>
  <si>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</si>
  <si>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</si>
  <si>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</si>
  <si>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</si>
  <si>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</si>
  <si>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</si>
  <si>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</si>
  <si>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</si>
  <si>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</si>
  <si>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</si>
  <si>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</si>
  <si>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</si>
  <si>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</si>
  <si>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</si>
  <si>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</si>
  <si>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</si>
  <si>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</si>
  <si>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</si>
  <si>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</si>
  <si>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</si>
  <si>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</si>
  <si>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</si>
  <si>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</si>
  <si>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</si>
  <si>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</si>
  <si>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</si>
  <si>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</si>
  <si>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</si>
  <si>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</si>
  <si>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</si>
  <si>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</si>
  <si>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</si>
  <si>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</si>
  <si>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</si>
  <si>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</si>
  <si>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</si>
  <si>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</si>
  <si>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</si>
  <si>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</si>
  <si>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</si>
  <si>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</si>
  <si>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</si>
  <si>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</si>
  <si>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</si>
  <si>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</si>
  <si>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</si>
  <si>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</si>
  <si>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</si>
  <si>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</si>
  <si>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</si>
  <si>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</si>
  <si>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</si>
  <si>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</si>
  <si>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</si>
  <si>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</si>
  <si>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</si>
  <si>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</si>
  <si>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</si>
  <si>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</si>
  <si>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</si>
  <si>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</si>
  <si>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</si>
  <si>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</si>
  <si>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</si>
  <si>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</si>
  <si>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</si>
  <si>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</si>
  <si>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</si>
  <si>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</si>
  <si>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</si>
  <si>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</si>
  <si>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</si>
  <si>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</si>
  <si>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</si>
  <si>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</si>
  <si>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</si>
  <si>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</si>
  <si>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</si>
  <si>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</si>
  <si>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</si>
  <si>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</si>
  <si>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</si>
  <si>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</si>
  <si>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</si>
  <si>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</si>
  <si>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</si>
  <si>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</si>
  <si>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</si>
  <si>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</si>
  <si>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</si>
  <si>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</si>
  <si>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</si>
  <si>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</si>
  <si>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</si>
  <si>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</si>
  <si>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</si>
  <si>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</si>
  <si>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</si>
  <si>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</si>
  <si>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</si>
  <si>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</si>
  <si>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</si>
  <si>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</si>
  <si>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</si>
  <si>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</si>
  <si>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</si>
  <si>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</si>
  <si>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</si>
  <si>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</si>
  <si>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</si>
  <si>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</si>
  <si>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</si>
  <si>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</si>
  <si>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</si>
  <si>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</si>
  <si>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</si>
  <si>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</si>
  <si>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</si>
  <si>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</si>
  <si>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</si>
  <si>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</si>
  <si>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</si>
  <si>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</si>
  <si>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</si>
  <si>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</si>
  <si>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</si>
  <si>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</si>
  <si>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</si>
  <si>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</si>
  <si>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</si>
  <si>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</si>
  <si>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</si>
  <si>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</si>
  <si>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</si>
  <si>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</si>
  <si>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</si>
  <si>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</si>
  <si>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</si>
  <si>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</si>
  <si>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</si>
  <si>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</si>
  <si>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</si>
  <si>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</si>
  <si>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</si>
  <si>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</si>
  <si>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</si>
  <si>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</si>
  <si>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</si>
  <si>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</si>
  <si>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</si>
  <si>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</si>
  <si>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</si>
  <si>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</si>
  <si>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</si>
  <si>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</si>
  <si>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</si>
  <si>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</si>
  <si>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</si>
  <si>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</si>
  <si>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</si>
  <si>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</si>
  <si>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</si>
  <si>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</si>
  <si>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</si>
  <si>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</si>
  <si>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</si>
  <si>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</si>
  <si>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</si>
  <si>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</si>
  <si>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</si>
  <si>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</si>
  <si>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</si>
  <si>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</si>
  <si>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</si>
  <si>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</si>
  <si>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</si>
  <si>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</si>
  <si>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</si>
  <si>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</si>
  <si>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</si>
  <si>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</si>
  <si>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</si>
  <si>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</si>
  <si>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</si>
  <si>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</si>
  <si>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</si>
  <si>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</si>
  <si>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</si>
  <si>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</si>
  <si>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</si>
  <si>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</si>
  <si>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</si>
  <si>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</si>
  <si>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</si>
  <si>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</si>
  <si>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</si>
  <si>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</si>
  <si>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</si>
  <si>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</si>
  <si>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</si>
  <si>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</si>
  <si>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</si>
  <si>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</si>
  <si>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</si>
  <si>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</si>
  <si>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</si>
  <si>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</si>
  <si>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</si>
  <si>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</si>
  <si>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</si>
  <si>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</si>
  <si>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</si>
  <si>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</si>
  <si>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</si>
  <si>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</si>
  <si>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</si>
  <si>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</si>
  <si>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</si>
  <si>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</si>
  <si>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</si>
  <si>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</si>
  <si>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</si>
  <si>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</si>
  <si>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</si>
  <si>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</si>
  <si>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</si>
  <si>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</si>
  <si>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</si>
  <si>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</si>
  <si>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</si>
  <si>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</si>
  <si>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</si>
  <si>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</si>
  <si>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</si>
  <si>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</si>
  <si>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</si>
  <si>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</si>
  <si>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</si>
  <si>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</si>
  <si>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</si>
  <si>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</si>
  <si>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</si>
  <si>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</si>
  <si>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</si>
  <si>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</si>
  <si>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</si>
  <si>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</si>
  <si>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</si>
  <si>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</si>
  <si>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</si>
  <si>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</si>
  <si>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</si>
  <si>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</si>
  <si>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</si>
  <si>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</si>
  <si>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</si>
  <si>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</si>
  <si>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</si>
  <si>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</si>
  <si>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</si>
  <si>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</si>
  <si>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</si>
  <si>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</si>
  <si>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</si>
  <si>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</si>
  <si>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</si>
  <si>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</si>
  <si>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</si>
  <si>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</si>
  <si>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</si>
  <si>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</si>
  <si>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</si>
  <si>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</si>
  <si>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</si>
  <si>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</si>
  <si>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</si>
  <si>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</si>
  <si>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</si>
  <si>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</si>
  <si>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</si>
  <si>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</si>
  <si>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</si>
  <si>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</si>
  <si>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</si>
  <si>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</si>
  <si>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</si>
  <si>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</si>
  <si>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</si>
  <si>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</si>
  <si>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</si>
  <si>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</si>
  <si>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</si>
  <si>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</si>
  <si>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</si>
  <si>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</si>
  <si>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</si>
  <si>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</si>
  <si>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</si>
  <si>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</si>
  <si>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</si>
  <si>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</si>
  <si>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</si>
  <si>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</si>
  <si>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</si>
  <si>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</si>
  <si>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</si>
  <si>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</si>
  <si>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</si>
  <si>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</si>
  <si>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</si>
  <si>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</si>
  <si>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</si>
  <si>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</si>
  <si>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</si>
  <si>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</si>
  <si>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</si>
  <si>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</si>
  <si>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</si>
  <si>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</si>
  <si>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</si>
  <si>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</si>
  <si>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</si>
  <si>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</si>
  <si>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</si>
  <si>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</si>
  <si>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</si>
  <si>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</si>
  <si>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</si>
  <si>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</si>
  <si>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</si>
  <si>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</si>
  <si>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</si>
  <si>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</si>
  <si>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</si>
  <si>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</si>
  <si>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</si>
  <si>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</si>
  <si>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</si>
  <si>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</si>
  <si>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</si>
  <si>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</si>
  <si>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</si>
  <si>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</si>
  <si>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</si>
  <si>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</si>
  <si>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</si>
  <si>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</si>
  <si>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</si>
  <si>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</si>
  <si>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</si>
  <si>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</si>
  <si>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</si>
  <si>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</si>
  <si>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</si>
  <si>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</si>
  <si>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</si>
  <si>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</si>
  <si>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</si>
  <si>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</si>
  <si>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</si>
  <si>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</si>
  <si>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</si>
  <si>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</si>
  <si>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</si>
  <si>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</si>
  <si>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</si>
  <si>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</si>
  <si>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</si>
  <si>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</si>
  <si>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</si>
  <si>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</si>
  <si>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</si>
  <si>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</si>
  <si>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</si>
  <si>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</si>
  <si>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</si>
  <si>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</si>
  <si>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</si>
  <si>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</si>
  <si>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</si>
  <si>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</si>
  <si>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</si>
  <si>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</si>
  <si>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</si>
  <si>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</si>
  <si>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</si>
  <si>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</si>
  <si>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</si>
  <si>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</si>
  <si>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</si>
  <si>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</si>
  <si>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</si>
  <si>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</si>
  <si>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</si>
  <si>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</si>
  <si>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</si>
  <si>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</si>
  <si>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</si>
  <si>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</si>
  <si>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</si>
  <si>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</si>
  <si>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</si>
  <si>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</si>
  <si>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</si>
  <si>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</si>
  <si>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</si>
  <si>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</si>
  <si>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</si>
  <si>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</si>
  <si>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</si>
  <si>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</si>
  <si>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</si>
  <si>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</si>
  <si>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</si>
  <si>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</si>
  <si>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</si>
  <si>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</si>
  <si>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</si>
  <si>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</si>
  <si>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</si>
  <si>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</si>
  <si>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</si>
  <si>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</si>
  <si>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</si>
  <si>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</si>
  <si>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</si>
  <si>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</si>
  <si>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</si>
  <si>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</si>
  <si>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</si>
  <si>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</si>
  <si>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</si>
  <si>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</si>
  <si>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</si>
  <si>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</si>
  <si>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</si>
  <si>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</si>
  <si>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</si>
  <si>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</si>
  <si>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</si>
  <si>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</si>
  <si>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</si>
  <si>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</si>
  <si>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</si>
  <si>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</si>
  <si>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</si>
  <si>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</si>
  <si>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</si>
  <si>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</si>
  <si>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</si>
  <si>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</si>
  <si>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</si>
  <si>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</si>
  <si>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</si>
  <si>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</si>
  <si>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</si>
  <si>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</si>
  <si>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</si>
  <si>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</si>
  <si>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</si>
  <si>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</si>
  <si>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</si>
  <si>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</si>
  <si>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</si>
  <si>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</si>
  <si>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</si>
  <si>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</si>
  <si>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</si>
  <si>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</si>
  <si>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</si>
  <si>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</si>
  <si>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</si>
  <si>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</si>
  <si>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</si>
  <si>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</si>
  <si>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</si>
  <si>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</si>
  <si>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</si>
  <si>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</si>
  <si>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</si>
  <si>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</si>
  <si>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</si>
  <si>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</si>
  <si>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</si>
  <si>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</si>
  <si>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</si>
  <si>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</si>
  <si>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</si>
  <si>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</si>
  <si>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</si>
  <si>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</si>
  <si>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</si>
  <si>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</si>
  <si>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</si>
  <si>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</si>
  <si>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</si>
  <si>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</si>
  <si>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</si>
  <si>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</si>
  <si>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</si>
  <si>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</si>
  <si>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</si>
  <si>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</si>
  <si>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</si>
  <si>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</si>
  <si>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</si>
  <si>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</si>
  <si>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</si>
  <si>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</si>
  <si>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</si>
  <si>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</si>
  <si>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</si>
  <si>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</si>
  <si>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</si>
  <si>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</si>
  <si>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</si>
  <si>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</si>
  <si>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</si>
  <si>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</si>
  <si>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</si>
  <si>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</si>
  <si>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</si>
  <si>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</si>
  <si>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</si>
  <si>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</si>
  <si>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</si>
  <si>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</si>
  <si>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</si>
  <si>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</si>
  <si>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</si>
  <si>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</si>
  <si>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</si>
  <si>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</si>
  <si>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</si>
  <si>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</si>
  <si>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</si>
  <si>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</si>
  <si>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</si>
  <si>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</si>
  <si>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</si>
  <si>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</si>
  <si>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</si>
  <si>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</si>
  <si>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</si>
  <si>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</si>
  <si>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</si>
  <si>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</si>
  <si>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</si>
  <si>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</si>
  <si>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</si>
  <si>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</si>
  <si>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</si>
  <si>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</si>
  <si>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</si>
  <si>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</si>
  <si>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</si>
  <si>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</si>
  <si>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</si>
  <si>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</si>
  <si>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</si>
  <si>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</si>
  <si>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</si>
  <si>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</si>
  <si>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</si>
  <si>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</si>
  <si>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</si>
  <si>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</si>
  <si>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</si>
  <si>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</si>
  <si>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</si>
  <si>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</si>
  <si>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</si>
  <si>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</si>
  <si>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</si>
  <si>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</si>
  <si>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</si>
  <si>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</si>
  <si>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</si>
  <si>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</si>
  <si>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</si>
  <si>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</si>
  <si>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</si>
  <si>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</si>
  <si>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</si>
  <si>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</si>
  <si>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</si>
  <si>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</si>
  <si>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</si>
  <si>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</si>
  <si>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</si>
  <si>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</si>
  <si>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</si>
  <si>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</si>
  <si>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</si>
  <si>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</si>
  <si>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</si>
  <si>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</si>
  <si>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</si>
  <si>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</si>
  <si>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</si>
  <si>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</si>
  <si>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</si>
  <si>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</si>
  <si>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</si>
  <si>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</si>
  <si>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</si>
  <si>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</si>
  <si>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</si>
  <si>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</si>
  <si>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</si>
  <si>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</si>
  <si>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</si>
  <si>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</si>
  <si>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</si>
  <si>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</si>
  <si>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</si>
  <si>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</si>
  <si>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</si>
  <si>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</si>
  <si>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</si>
  <si>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</si>
  <si>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</si>
  <si>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</si>
  <si>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</si>
  <si>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</si>
  <si>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</si>
  <si>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</si>
  <si>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</si>
  <si>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</si>
  <si>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</si>
  <si>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</si>
  <si>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</si>
  <si>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</si>
  <si>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</si>
  <si>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</si>
  <si>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</si>
  <si>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</si>
  <si>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</si>
  <si>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</si>
  <si>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</si>
  <si>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</si>
  <si>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</si>
  <si>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</si>
  <si>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</si>
  <si>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</si>
  <si>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</si>
  <si>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</si>
  <si>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</si>
  <si>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</si>
  <si>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</si>
  <si>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</si>
  <si>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</si>
  <si>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</si>
  <si>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</si>
  <si>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</si>
  <si>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</si>
  <si>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</si>
  <si>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</si>
  <si>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</si>
  <si>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</si>
  <si>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</si>
  <si>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</si>
  <si>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</si>
  <si>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</si>
  <si>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</si>
  <si>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</si>
  <si>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</si>
  <si>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</si>
  <si>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</si>
  <si>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</si>
  <si>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</si>
  <si>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</si>
  <si>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</si>
  <si>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</si>
  <si>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</si>
  <si>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</si>
  <si>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</si>
  <si>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</si>
  <si>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</si>
  <si>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</si>
  <si>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</si>
  <si>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</si>
  <si>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</si>
  <si>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</si>
  <si>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</si>
  <si>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</si>
  <si>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</si>
  <si>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</si>
  <si>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</si>
  <si>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</si>
  <si>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</si>
  <si>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</si>
  <si>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</si>
  <si>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</si>
  <si>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</si>
  <si>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</si>
  <si>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</si>
  <si>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</si>
  <si>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</si>
  <si>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</si>
  <si>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</si>
  <si>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</si>
  <si>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</si>
  <si>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</si>
  <si>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</si>
  <si>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</si>
  <si>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</si>
  <si>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</si>
  <si>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</si>
  <si>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</si>
  <si>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</si>
  <si>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</si>
  <si>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</si>
  <si>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</si>
  <si>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</si>
  <si>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</si>
  <si>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</si>
  <si>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</si>
  <si>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</si>
  <si>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</si>
  <si>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</si>
  <si>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</si>
  <si>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</si>
  <si>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</si>
  <si>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</si>
  <si>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</si>
  <si>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</si>
  <si>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</si>
  <si>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</si>
  <si>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</si>
  <si>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</si>
  <si>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</si>
  <si>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</si>
  <si>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</si>
  <si>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</si>
  <si>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</si>
  <si>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</si>
  <si>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</si>
  <si>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</si>
  <si>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</si>
  <si>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</si>
  <si>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</si>
  <si>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</si>
  <si>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</si>
  <si>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</si>
  <si>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</si>
  <si>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</si>
  <si>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</si>
  <si>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</si>
  <si>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</si>
  <si>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</si>
  <si>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</si>
  <si>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</si>
  <si>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</si>
  <si>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</si>
  <si>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</si>
  <si>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</si>
  <si>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</si>
  <si>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</si>
  <si>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</si>
  <si>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</si>
  <si>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</si>
  <si>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</si>
  <si>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</si>
  <si>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</si>
  <si>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</si>
  <si>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</si>
  <si>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</si>
  <si>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</si>
  <si>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</si>
  <si>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</si>
  <si>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</si>
  <si>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</si>
  <si>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</si>
  <si>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</si>
  <si>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</si>
  <si>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</si>
  <si>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</si>
  <si>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</si>
  <si>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</si>
  <si>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</si>
  <si>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</si>
  <si>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</si>
  <si>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</si>
  <si>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</si>
  <si>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</si>
  <si>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</si>
  <si>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</si>
  <si>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</si>
  <si>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</si>
  <si>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</si>
  <si>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</si>
  <si>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</si>
  <si>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</si>
  <si>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</si>
  <si>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</si>
  <si>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</si>
  <si>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</si>
  <si>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</si>
  <si>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</si>
  <si>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</si>
  <si>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</si>
  <si>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</si>
  <si>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</si>
  <si>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</si>
  <si>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</si>
  <si>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</si>
  <si>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</si>
  <si>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</si>
  <si>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</si>
  <si>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</si>
  <si>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</si>
  <si>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</si>
  <si>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</si>
  <si>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</si>
  <si>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</si>
  <si>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</si>
  <si>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</si>
  <si>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</si>
  <si>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</si>
  <si>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</si>
  <si>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</si>
  <si>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</si>
  <si>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</si>
  <si>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</si>
  <si>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</si>
  <si>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</si>
  <si>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</si>
  <si>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</si>
  <si>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</si>
  <si>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</si>
  <si>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</si>
  <si>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</si>
  <si>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</si>
  <si>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</si>
  <si>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</si>
  <si>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</si>
  <si>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</si>
  <si>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</si>
  <si>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</si>
  <si>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</si>
  <si>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</si>
  <si>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</si>
  <si>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</si>
  <si>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</si>
  <si>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</si>
  <si>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</si>
  <si>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</si>
  <si>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</si>
  <si>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</si>
  <si>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</si>
  <si>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</si>
  <si>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</si>
  <si>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</si>
  <si>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</si>
  <si>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</si>
  <si>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</si>
  <si>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</si>
  <si>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</si>
  <si>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</si>
  <si>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</si>
  <si>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</si>
  <si>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</si>
  <si>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</si>
  <si>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</si>
  <si>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</si>
  <si>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</si>
  <si>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</si>
  <si>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</si>
  <si>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</si>
  <si>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</si>
  <si>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</si>
  <si>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</si>
  <si>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</si>
  <si>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</si>
  <si>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</si>
  <si>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</si>
  <si>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</si>
  <si>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</si>
  <si>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</si>
  <si>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</si>
  <si>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</si>
  <si>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</si>
  <si>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</si>
  <si>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</si>
  <si>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</si>
  <si>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</si>
  <si>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</si>
  <si>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</si>
  <si>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</si>
  <si>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</si>
  <si>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</si>
  <si>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</si>
  <si>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</si>
  <si>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</si>
  <si>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</si>
  <si>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</si>
  <si>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</si>
  <si>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</si>
  <si>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</si>
  <si>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</si>
  <si>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</si>
  <si>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</si>
  <si>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</si>
  <si>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</si>
  <si>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</si>
  <si>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</si>
  <si>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</si>
  <si>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</si>
  <si>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</si>
  <si>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</si>
  <si>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</si>
  <si>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</si>
  <si>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</si>
  <si>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</si>
  <si>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</si>
  <si>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</si>
  <si>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</si>
  <si>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</si>
  <si>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</si>
  <si>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</si>
  <si>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</si>
  <si>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</si>
  <si>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</si>
  <si>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</si>
  <si>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</si>
  <si>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</si>
  <si>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</si>
  <si>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</si>
  <si>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</si>
  <si>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</si>
  <si>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</si>
  <si>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</si>
  <si>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</si>
  <si>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</si>
  <si>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</si>
  <si>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</si>
  <si>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</si>
  <si>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</si>
  <si>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</si>
  <si>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</si>
  <si>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</si>
  <si>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</si>
  <si>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</si>
  <si>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</si>
  <si>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</si>
  <si>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</si>
  <si>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</si>
  <si>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</si>
  <si>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</si>
  <si>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</si>
  <si>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</si>
  <si>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</si>
  <si>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</si>
  <si>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</si>
  <si>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</si>
  <si>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</si>
  <si>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</si>
  <si>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</si>
  <si>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</si>
  <si>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</si>
  <si>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</si>
  <si>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</si>
  <si>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</si>
  <si>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</si>
  <si>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</si>
  <si>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</si>
  <si>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</si>
  <si>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</si>
  <si>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</si>
  <si>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</si>
  <si>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</si>
  <si>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</si>
  <si>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</si>
  <si>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</si>
  <si>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</si>
  <si>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</si>
  <si>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</si>
  <si>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</si>
  <si>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</si>
  <si>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</si>
  <si>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</si>
  <si>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</si>
  <si>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</si>
  <si>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</si>
  <si>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</si>
  <si>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</si>
  <si>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</si>
  <si>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</si>
  <si>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</si>
  <si>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</si>
  <si>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</si>
  <si>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</si>
  <si>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</si>
  <si>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</si>
  <si>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</si>
  <si>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</si>
  <si>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</si>
  <si>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</si>
  <si>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</si>
  <si>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</si>
  <si>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</si>
  <si>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</si>
  <si>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</si>
  <si>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</si>
  <si>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</si>
  <si>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</si>
  <si>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</si>
  <si>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</si>
  <si>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</si>
  <si>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</si>
  <si>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</si>
  <si>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</si>
  <si>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</si>
  <si>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</si>
  <si>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</si>
  <si>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</si>
  <si>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</si>
  <si>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</si>
  <si>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</si>
  <si>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</si>
  <si>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</si>
  <si>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</si>
  <si>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</si>
  <si>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</si>
  <si>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</si>
  <si>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</si>
  <si>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</si>
  <si>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</si>
  <si>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</si>
  <si>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</si>
  <si>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</si>
  <si>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</si>
  <si>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</si>
  <si>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</si>
  <si>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</si>
  <si>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</si>
  <si>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</si>
  <si>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</si>
  <si>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</si>
  <si>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</si>
  <si>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</si>
  <si>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</si>
  <si>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</si>
  <si>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</si>
  <si>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</si>
  <si>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</si>
  <si>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</si>
  <si>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</si>
  <si>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</si>
  <si>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</si>
  <si>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</si>
  <si>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</si>
  <si>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</si>
  <si>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</si>
  <si>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</si>
  <si>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</si>
  <si>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</si>
  <si>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</si>
  <si>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</si>
  <si>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</si>
  <si>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</si>
  <si>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</si>
  <si>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</si>
  <si>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</si>
  <si>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</si>
  <si>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</si>
  <si>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</si>
  <si>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</si>
  <si>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</si>
  <si>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</si>
  <si>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</si>
  <si>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</si>
  <si>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</si>
  <si>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</si>
  <si>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</si>
  <si>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</si>
  <si>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</si>
  <si>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</si>
  <si>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</si>
  <si>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</si>
  <si>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</si>
  <si>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</si>
  <si>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</si>
  <si>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</si>
  <si>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</si>
  <si>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</si>
  <si>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</si>
  <si>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</si>
  <si>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</si>
  <si>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</si>
  <si>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</si>
  <si>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</si>
  <si>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</si>
  <si>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</si>
  <si>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</si>
  <si>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</si>
  <si>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</si>
  <si>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</si>
  <si>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</si>
  <si>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</si>
  <si>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</si>
  <si>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</si>
  <si>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</si>
  <si>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</si>
  <si>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</si>
  <si>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</si>
  <si>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</si>
  <si>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</si>
  <si>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</si>
  <si>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</si>
  <si>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</si>
  <si>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</si>
  <si>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</si>
  <si>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</si>
  <si>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</si>
  <si>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</si>
  <si>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</si>
  <si>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</si>
  <si>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</si>
  <si>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</si>
  <si>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</si>
  <si>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</si>
  <si>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</si>
  <si>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</si>
  <si>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</si>
  <si>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</si>
  <si>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</si>
  <si>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</si>
  <si>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</si>
  <si>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</si>
  <si>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</si>
  <si>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</si>
  <si>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</si>
  <si>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</si>
  <si>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</si>
  <si>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</si>
  <si>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</si>
  <si>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</si>
  <si>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</si>
  <si>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</si>
  <si>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</si>
  <si>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</si>
  <si>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</si>
  <si>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</si>
  <si>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</si>
  <si>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</si>
  <si>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</si>
  <si>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</si>
  <si>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</si>
  <si>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</si>
  <si>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</si>
  <si>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</si>
  <si>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</si>
  <si>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</si>
  <si>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</si>
  <si>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</si>
  <si>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</si>
  <si>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</si>
  <si>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</si>
  <si>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</si>
  <si>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</si>
  <si>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</si>
  <si>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</si>
  <si>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</si>
  <si>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</si>
  <si>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</si>
  <si>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</si>
  <si>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</si>
  <si>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</si>
  <si>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</si>
  <si>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</si>
  <si>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</si>
  <si>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</si>
  <si>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</si>
  <si>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</si>
  <si>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</si>
  <si>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</si>
  <si>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</si>
  <si>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</si>
  <si>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</si>
  <si>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</si>
  <si>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</si>
  <si>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</si>
  <si>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</si>
  <si>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</si>
  <si>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</si>
  <si>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</si>
  <si>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</si>
  <si>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</si>
  <si>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</si>
  <si>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</si>
  <si>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</si>
  <si>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</si>
  <si>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</si>
  <si>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</si>
  <si>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</si>
  <si>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</si>
  <si>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</si>
  <si>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</si>
  <si>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</si>
  <si>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</si>
  <si>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</si>
  <si>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</si>
  <si>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</si>
  <si>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</si>
  <si>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</si>
  <si>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</si>
  <si>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</si>
  <si>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</si>
  <si>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</si>
  <si>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</si>
  <si>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</si>
  <si>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</si>
  <si>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</si>
  <si>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</si>
  <si>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</si>
  <si>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</si>
  <si>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</si>
  <si>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</si>
  <si>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</si>
  <si>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</si>
  <si>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</si>
  <si>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</si>
  <si>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</si>
  <si>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</si>
  <si>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</si>
  <si>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</si>
  <si>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</si>
  <si>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</si>
  <si>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</si>
  <si>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</si>
  <si>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</si>
  <si>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</si>
  <si>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</si>
  <si>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</si>
  <si>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</si>
  <si>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</si>
  <si>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</si>
  <si>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</si>
  <si>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</si>
  <si>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</si>
  <si>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</si>
  <si>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</si>
  <si>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</si>
  <si>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</si>
  <si>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</si>
  <si>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</si>
  <si>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</si>
  <si>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</si>
  <si>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</si>
  <si>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</si>
  <si>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</si>
  <si>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</si>
  <si>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</si>
  <si>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</si>
  <si>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</si>
  <si>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</si>
  <si>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</si>
  <si>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</si>
  <si>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</si>
  <si>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</si>
  <si>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</si>
  <si>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</si>
  <si>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</si>
  <si>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</si>
  <si>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</si>
  <si>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</si>
  <si>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</si>
  <si>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</si>
  <si>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</si>
  <si>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</si>
  <si>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</si>
  <si>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</si>
  <si>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</si>
  <si>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</si>
  <si>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</si>
  <si>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</si>
  <si>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</si>
  <si>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</si>
  <si>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</si>
  <si>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</si>
  <si>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</si>
  <si>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</si>
  <si>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</si>
  <si>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</si>
  <si>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</si>
  <si>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</si>
  <si>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</si>
  <si>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</si>
  <si>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</si>
  <si>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</si>
  <si>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</si>
  <si>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</si>
  <si>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</si>
  <si>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</si>
  <si>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</si>
  <si>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</si>
  <si>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</si>
  <si>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</si>
  <si>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</si>
  <si>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</si>
  <si>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</si>
  <si>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</si>
  <si>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</si>
  <si>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</si>
  <si>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</si>
  <si>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</si>
  <si>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</si>
  <si>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</si>
  <si>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</si>
  <si>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</si>
  <si>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</si>
  <si>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</si>
  <si>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</si>
  <si>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</si>
  <si>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</si>
  <si>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</si>
  <si>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</si>
  <si>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</si>
  <si>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</si>
  <si>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</si>
  <si>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</si>
  <si>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</si>
  <si>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</si>
  <si>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</si>
  <si>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</si>
  <si>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</si>
  <si>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</si>
  <si>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</si>
  <si>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</si>
  <si>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</si>
  <si>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</si>
  <si>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</si>
  <si>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</si>
  <si>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</si>
  <si>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</si>
  <si>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</si>
  <si>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</si>
  <si>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</si>
  <si>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</si>
  <si>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</si>
  <si>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</si>
  <si>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</si>
  <si>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</si>
  <si>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</si>
  <si>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</si>
  <si>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</si>
  <si>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</si>
  <si>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</si>
  <si>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</si>
  <si>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</si>
  <si>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</si>
  <si>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</si>
  <si>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</si>
  <si>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</si>
  <si>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</si>
  <si>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</si>
  <si>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</si>
  <si>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</si>
  <si>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</si>
  <si>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</si>
  <si>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</si>
  <si>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</si>
  <si>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</si>
  <si>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</si>
  <si>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</si>
  <si>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</si>
  <si>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</si>
  <si>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</si>
  <si>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</si>
  <si>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</si>
  <si>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</si>
  <si>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</si>
  <si>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</si>
  <si>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</si>
  <si>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</si>
  <si>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</si>
  <si>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</si>
  <si>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</si>
  <si>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</si>
  <si>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</si>
  <si>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</si>
  <si>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</si>
  <si>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</si>
  <si>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</si>
  <si>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</si>
  <si>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</si>
  <si>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</si>
  <si>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</si>
  <si>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</si>
  <si>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</si>
  <si>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</si>
  <si>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</si>
  <si>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</si>
  <si>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</si>
  <si>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</si>
  <si>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</si>
  <si>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</si>
  <si>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</si>
  <si>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</si>
  <si>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</si>
  <si>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</si>
  <si>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</si>
  <si>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</si>
  <si>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</si>
  <si>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</si>
  <si>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</si>
  <si>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</si>
  <si>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</si>
  <si>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</si>
  <si>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</si>
  <si>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</si>
  <si>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</si>
  <si>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</si>
  <si>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</si>
  <si>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</si>
  <si>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</si>
  <si>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</si>
  <si>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</si>
  <si>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</si>
  <si>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</si>
  <si>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</si>
  <si>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</si>
  <si>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</si>
  <si>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</si>
  <si>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</si>
  <si>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</si>
  <si>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</si>
  <si>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</si>
  <si>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</si>
  <si>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</si>
  <si>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</si>
  <si>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</si>
  <si>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</si>
  <si>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</si>
  <si>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</si>
  <si>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</si>
  <si>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</si>
  <si>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</si>
  <si>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</si>
  <si>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</si>
  <si>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</si>
  <si>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</si>
  <si>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</si>
  <si>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</si>
  <si>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</si>
  <si>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</si>
  <si>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</si>
  <si>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</si>
  <si>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</si>
  <si>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</si>
  <si>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</si>
  <si>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</si>
  <si>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</si>
  <si>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</si>
  <si>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</si>
  <si>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</si>
  <si>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</si>
  <si>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</si>
  <si>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</si>
  <si>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</si>
  <si>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</si>
  <si>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</si>
  <si>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</si>
  <si>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</si>
  <si>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</si>
  <si>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</si>
  <si>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</si>
  <si>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</si>
  <si>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</si>
  <si>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</si>
  <si>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</si>
  <si>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</si>
  <si>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</si>
  <si>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</si>
  <si>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</si>
  <si>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</si>
  <si>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</si>
  <si>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</si>
  <si>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</si>
  <si>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</si>
  <si>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</si>
  <si>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</si>
  <si>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</si>
  <si>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</si>
  <si>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</si>
  <si>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</si>
  <si>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</si>
  <si>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</si>
  <si>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</si>
  <si>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</si>
  <si>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</si>
  <si>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</si>
  <si>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</si>
  <si>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</si>
  <si>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</si>
  <si>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</si>
  <si>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</si>
  <si>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</si>
  <si>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</si>
  <si>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</si>
  <si>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</si>
  <si>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</si>
  <si>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</si>
  <si>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</si>
  <si>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</si>
  <si>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</si>
  <si>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</si>
  <si>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</si>
  <si>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</si>
  <si>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</si>
  <si>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</si>
  <si>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</si>
  <si>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</si>
  <si>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</si>
  <si>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</si>
  <si>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</si>
  <si>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</si>
  <si>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</si>
  <si>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</si>
  <si>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</si>
  <si>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</si>
  <si>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</si>
  <si>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</si>
  <si>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</si>
  <si>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</si>
  <si>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</si>
  <si>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</si>
  <si>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</si>
  <si>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</si>
  <si>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</si>
  <si>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</si>
  <si>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</si>
  <si>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</si>
  <si>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</si>
  <si>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</si>
  <si>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</si>
  <si>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</si>
  <si>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</si>
  <si>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</si>
  <si>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</si>
  <si>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</si>
  <si>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</si>
  <si>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</si>
  <si>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</si>
  <si>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</si>
  <si>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</si>
  <si>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</si>
  <si>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</si>
  <si>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</si>
  <si>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</si>
  <si>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</si>
  <si>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</si>
  <si>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</si>
  <si>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</si>
  <si>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</si>
  <si>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</si>
  <si>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</si>
  <si>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</si>
  <si>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</si>
  <si>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</si>
  <si>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</si>
  <si>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</si>
  <si>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</si>
  <si>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</si>
  <si>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</si>
  <si>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</si>
  <si>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</si>
  <si>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</si>
  <si>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</si>
  <si>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</si>
  <si>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</si>
  <si>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</si>
  <si>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</si>
  <si>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</si>
  <si>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</si>
  <si>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</si>
  <si>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</si>
  <si>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</si>
  <si>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</si>
  <si>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</si>
  <si>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</si>
  <si>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</si>
  <si>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</si>
  <si>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</si>
  <si>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</si>
  <si>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</si>
  <si>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</si>
  <si>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</si>
  <si>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</si>
  <si>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</si>
  <si>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</si>
  <si>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</si>
  <si>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</si>
  <si>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</si>
  <si>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</si>
  <si>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</si>
  <si>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</si>
  <si>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</si>
  <si>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</si>
  <si>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</si>
  <si>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</si>
  <si>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</si>
  <si>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</si>
  <si>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</si>
  <si>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</si>
  <si>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</si>
  <si>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</si>
  <si>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</si>
  <si>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</si>
  <si>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</si>
  <si>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</si>
  <si>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</si>
  <si>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</si>
  <si>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</si>
  <si>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</si>
  <si>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</si>
  <si>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</si>
  <si>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</si>
  <si>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</si>
  <si>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</si>
  <si>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</si>
  <si>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</si>
  <si>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</si>
  <si>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</si>
  <si>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</si>
  <si>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</si>
  <si>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</si>
  <si>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</si>
  <si>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</si>
  <si>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</si>
  <si>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</si>
  <si>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</si>
  <si>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</si>
  <si>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</si>
  <si>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</si>
  <si>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</si>
  <si>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</si>
  <si>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</si>
  <si>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</si>
  <si>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</si>
  <si>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</si>
  <si>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</si>
  <si>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</si>
  <si>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</si>
  <si>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</si>
  <si>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</si>
  <si>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</si>
  <si>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</si>
  <si>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</si>
  <si>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</si>
  <si>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</si>
  <si>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</si>
  <si>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</si>
  <si>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</si>
  <si>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</si>
  <si>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</si>
  <si>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</si>
  <si>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</si>
  <si>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</si>
  <si>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</si>
  <si>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</si>
  <si>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</si>
  <si>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</si>
  <si>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</si>
  <si>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</si>
  <si>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</si>
  <si>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</si>
  <si>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</si>
  <si>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</si>
  <si>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</si>
  <si>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</si>
  <si>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</si>
  <si>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</si>
  <si>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</si>
  <si>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</si>
  <si>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</si>
  <si>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</si>
  <si>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</si>
  <si>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</si>
  <si>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</si>
  <si>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</si>
  <si>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</si>
  <si>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</si>
  <si>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</si>
  <si>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</si>
  <si>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</si>
  <si>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</si>
  <si>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</si>
  <si>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</si>
  <si>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</si>
  <si>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</si>
  <si>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</si>
  <si>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</si>
  <si>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</si>
  <si>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</si>
  <si>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</si>
  <si>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</si>
  <si>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</si>
  <si>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</si>
  <si>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</si>
  <si>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</si>
  <si>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</si>
  <si>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</si>
  <si>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</si>
  <si>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</si>
  <si>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</si>
  <si>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</si>
  <si>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</si>
  <si>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</si>
  <si>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</si>
  <si>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</si>
  <si>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</si>
  <si>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</si>
  <si>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</si>
  <si>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</si>
  <si>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</si>
  <si>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</si>
  <si>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</si>
  <si>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</si>
  <si>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</si>
  <si>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</si>
  <si>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</si>
  <si>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</si>
  <si>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</si>
  <si>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</si>
  <si>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</si>
  <si>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</si>
  <si>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</si>
  <si>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</si>
  <si>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</si>
  <si>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</si>
  <si>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</si>
  <si>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</si>
  <si>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</si>
  <si>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</si>
  <si>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</si>
  <si>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</si>
  <si>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</si>
  <si>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</si>
  <si>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</si>
  <si>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</si>
  <si>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</si>
  <si>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</si>
  <si>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</si>
  <si>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</si>
  <si>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</si>
  <si>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</si>
  <si>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</si>
  <si>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</si>
  <si>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</si>
  <si>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</si>
  <si>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</si>
  <si>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</si>
  <si>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</si>
  <si>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</si>
  <si>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</si>
  <si>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</si>
  <si>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</si>
  <si>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</si>
  <si>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</si>
  <si>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</si>
  <si>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</si>
  <si>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</si>
  <si>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</si>
  <si>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</si>
  <si>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</si>
  <si>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</si>
  <si>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</si>
  <si>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</si>
  <si>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</si>
  <si>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</si>
  <si>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</si>
  <si>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</si>
  <si>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</si>
  <si>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</si>
  <si>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</si>
  <si>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</si>
  <si>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</si>
  <si>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</si>
  <si>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</si>
  <si>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</si>
  <si>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</si>
  <si>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</si>
  <si>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</si>
  <si>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</si>
  <si>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</si>
  <si>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</si>
  <si>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</si>
  <si>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</si>
  <si>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</si>
  <si>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</si>
  <si>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</si>
  <si>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</si>
  <si>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</si>
  <si>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</si>
  <si>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</si>
  <si>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</si>
  <si>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</si>
  <si>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</si>
  <si>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</si>
  <si>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</si>
  <si>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</si>
  <si>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</si>
  <si>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</si>
  <si>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</si>
  <si>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</si>
  <si>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</si>
  <si>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</si>
  <si>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</si>
  <si>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</si>
  <si>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</si>
  <si>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</si>
  <si>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</si>
  <si>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</si>
  <si>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</si>
  <si>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</si>
  <si>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</si>
  <si>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</si>
  <si>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</si>
  <si>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</si>
  <si>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</si>
  <si>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</si>
  <si>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</si>
  <si>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</si>
  <si>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</si>
  <si>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</si>
  <si>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</si>
  <si>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</si>
  <si>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</si>
  <si>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</si>
  <si>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</si>
  <si>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</si>
  <si>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</si>
  <si>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</si>
  <si>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</si>
  <si>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</si>
  <si>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</si>
  <si>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</si>
  <si>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</si>
  <si>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</si>
  <si>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</si>
  <si>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</si>
  <si>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</si>
  <si>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</si>
  <si>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</si>
  <si>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</si>
  <si>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</si>
  <si>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</si>
  <si>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</si>
  <si>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</si>
  <si>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</si>
  <si>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</si>
  <si>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</si>
  <si>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</si>
  <si>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</si>
  <si>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</si>
  <si>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</si>
  <si>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</si>
  <si>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</si>
  <si>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</si>
  <si>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</si>
  <si>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</si>
  <si>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</si>
  <si>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</si>
  <si>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</si>
  <si>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</si>
  <si>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</si>
  <si>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</si>
  <si>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</si>
  <si>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</si>
  <si>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</si>
  <si>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</si>
  <si>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</si>
  <si>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</si>
  <si>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</si>
  <si>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</si>
  <si>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</si>
  <si>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</si>
  <si>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</si>
  <si>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</si>
  <si>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</si>
  <si>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</si>
  <si>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</si>
  <si>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</si>
  <si>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</si>
  <si>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</si>
  <si>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</si>
  <si>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</si>
  <si>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</si>
  <si>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</si>
  <si>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</si>
  <si>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</si>
  <si>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</si>
  <si>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</si>
  <si>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</si>
  <si>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</si>
  <si>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</si>
  <si>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</si>
  <si>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</si>
  <si>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</si>
  <si>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</si>
  <si>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</si>
  <si>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</si>
  <si>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</si>
  <si>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</si>
  <si>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</si>
  <si>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</si>
  <si>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</si>
  <si>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</si>
  <si>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</si>
  <si>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</si>
  <si>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</si>
  <si>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</si>
  <si>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</si>
  <si>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</si>
  <si>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</si>
  <si>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</si>
  <si>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</si>
  <si>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</si>
  <si>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</si>
  <si>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</si>
  <si>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</si>
  <si>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</si>
  <si>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</si>
  <si>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</si>
  <si>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</si>
  <si>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</si>
  <si>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</si>
  <si>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</si>
  <si>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</si>
  <si>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</si>
  <si>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</si>
  <si>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</si>
  <si>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</si>
  <si>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</si>
  <si>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</si>
  <si>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</si>
  <si>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</si>
  <si>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</si>
  <si>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</si>
  <si>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</si>
  <si>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</si>
  <si>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</si>
  <si>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</si>
  <si>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</si>
  <si>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</si>
  <si>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</si>
  <si>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</si>
  <si>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</si>
  <si>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</si>
  <si>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</si>
  <si>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</si>
  <si>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</si>
  <si>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</si>
  <si>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</si>
  <si>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</si>
  <si>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</si>
  <si>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</si>
  <si>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</si>
  <si>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</si>
  <si>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</si>
  <si>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</si>
  <si>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</si>
  <si>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</si>
  <si>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</si>
  <si>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</si>
  <si>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</si>
  <si>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</si>
  <si>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</si>
  <si>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</si>
  <si>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</si>
  <si>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</si>
  <si>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</si>
  <si>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</si>
  <si>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</si>
  <si>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</si>
  <si>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</si>
  <si>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</si>
  <si>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</si>
  <si>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</si>
  <si>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</si>
  <si>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</si>
  <si>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</si>
  <si>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</si>
  <si>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</si>
  <si>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</si>
  <si>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</si>
  <si>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</si>
  <si>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</si>
  <si>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</si>
  <si>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</si>
  <si>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</si>
  <si>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</si>
  <si>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</si>
  <si>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</si>
  <si>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</si>
  <si>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</si>
  <si>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</si>
  <si>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</si>
  <si>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</si>
  <si>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</si>
  <si>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</si>
  <si>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</si>
  <si>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</si>
  <si>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</si>
  <si>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</si>
  <si>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</si>
  <si>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</si>
  <si>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</si>
  <si>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</si>
  <si>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</si>
  <si>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</si>
  <si>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</si>
  <si>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</si>
  <si>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</si>
  <si>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</si>
  <si>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</si>
  <si>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</si>
  <si>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</si>
  <si>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</si>
  <si>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</si>
  <si>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</si>
  <si>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</si>
  <si>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</si>
  <si>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</si>
  <si>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</si>
  <si>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</si>
  <si>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</si>
  <si>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</si>
  <si>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</si>
  <si>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</si>
  <si>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</si>
  <si>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</si>
  <si>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</si>
  <si>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</si>
  <si>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</si>
  <si>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</si>
  <si>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</si>
  <si>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</si>
  <si>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</si>
  <si>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</si>
  <si>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</si>
  <si>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</si>
  <si>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</si>
  <si>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</si>
  <si>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</si>
  <si>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</si>
  <si>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</si>
  <si>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</si>
  <si>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</si>
  <si>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</si>
  <si>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</si>
  <si>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</si>
  <si>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</si>
  <si>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</si>
  <si>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</si>
  <si>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</si>
  <si>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</si>
  <si>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</si>
  <si>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</si>
  <si>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</si>
  <si>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</si>
  <si>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</si>
  <si>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</si>
  <si>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</si>
  <si>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</si>
  <si>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</si>
  <si>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</si>
  <si>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</si>
  <si>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</si>
  <si>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</si>
  <si>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</si>
  <si>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</si>
  <si>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</si>
  <si>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</si>
  <si>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</si>
  <si>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</si>
  <si>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</si>
  <si>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</si>
  <si>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</si>
  <si>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</si>
  <si>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</si>
  <si>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</si>
  <si>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</si>
  <si>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</si>
  <si>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</si>
  <si>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</si>
  <si>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</si>
  <si>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</si>
  <si>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</si>
  <si>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</si>
  <si>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</si>
  <si>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</si>
  <si>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</si>
  <si>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</si>
  <si>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</si>
  <si>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</si>
  <si>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</si>
  <si>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</si>
  <si>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</si>
  <si>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</si>
  <si>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</si>
  <si>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</si>
  <si>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</si>
  <si>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</si>
  <si>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</si>
  <si>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</si>
  <si>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</si>
  <si>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</si>
  <si>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</si>
  <si>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</si>
  <si>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</si>
  <si>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</si>
  <si>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</si>
  <si>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</si>
  <si>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</si>
  <si>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</si>
  <si>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</si>
  <si>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</si>
  <si>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</si>
  <si>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</si>
  <si>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</si>
  <si>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</si>
  <si>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</si>
  <si>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</si>
  <si>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</si>
  <si>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</si>
  <si>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</si>
  <si>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</si>
  <si>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</si>
  <si>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</si>
  <si>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</si>
  <si>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</si>
  <si>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</si>
  <si>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</si>
  <si>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</si>
  <si>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</si>
  <si>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</si>
  <si>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</si>
  <si>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</si>
  <si>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</si>
  <si>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</si>
  <si>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</si>
  <si>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</si>
  <si>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</si>
  <si>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</si>
  <si>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</si>
  <si>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</si>
  <si>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</si>
  <si>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</si>
  <si>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</si>
  <si>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</si>
  <si>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</si>
  <si>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</si>
  <si>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</si>
  <si>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</si>
  <si>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</si>
  <si>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</si>
  <si>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</si>
  <si>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</si>
  <si>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</si>
  <si>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</si>
  <si>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</si>
  <si>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</si>
  <si>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</si>
  <si>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</si>
  <si>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</si>
  <si>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</si>
  <si>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</si>
  <si>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</si>
  <si>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</si>
  <si>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</si>
  <si>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</si>
  <si>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</si>
  <si>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</si>
  <si>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</si>
  <si>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</si>
  <si>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</si>
  <si>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</si>
  <si>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</si>
  <si>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</si>
  <si>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</si>
  <si>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</si>
  <si>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</si>
  <si>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</si>
  <si>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</si>
  <si>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</si>
  <si>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</si>
  <si>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</si>
  <si>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</si>
  <si>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</si>
  <si>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</si>
  <si>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</si>
  <si>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</si>
  <si>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</si>
  <si>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</si>
  <si>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</si>
  <si>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</si>
  <si>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</si>
  <si>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</si>
  <si>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</si>
  <si>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</si>
  <si>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</si>
  <si>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</si>
  <si>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</si>
  <si>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</si>
  <si>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</si>
  <si>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</si>
  <si>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</si>
  <si>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</si>
  <si>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</si>
  <si>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</si>
  <si>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</si>
  <si>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</si>
  <si>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</si>
  <si>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</si>
  <si>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</si>
  <si>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</si>
  <si>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</si>
  <si>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</si>
  <si>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</si>
  <si>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</si>
  <si>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</si>
  <si>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</si>
  <si>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</si>
  <si>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</si>
  <si>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</si>
  <si>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</si>
  <si>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</si>
  <si>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</si>
  <si>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</si>
  <si>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</si>
  <si>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</si>
  <si>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</si>
  <si>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</si>
  <si>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</si>
  <si>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</si>
  <si>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</si>
  <si>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</si>
  <si>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</si>
  <si>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</si>
  <si>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</si>
  <si>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</si>
  <si>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</si>
  <si>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</si>
  <si>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</si>
  <si>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</si>
  <si>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</si>
  <si>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</si>
  <si>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</si>
  <si>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</si>
  <si>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</si>
  <si>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</si>
  <si>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</si>
  <si>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</si>
  <si>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</si>
  <si>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</si>
  <si>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</si>
  <si>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</si>
  <si>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</si>
  <si>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</si>
  <si>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</si>
  <si>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</si>
  <si>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</si>
  <si>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</si>
  <si>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</si>
  <si>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</si>
  <si>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</si>
  <si>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</si>
  <si>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</si>
  <si>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</si>
  <si>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</si>
  <si>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</si>
  <si>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</si>
  <si>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</si>
  <si>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</si>
  <si>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</si>
  <si>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</si>
  <si>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</si>
  <si>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</si>
  <si>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</si>
  <si>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</si>
  <si>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</si>
  <si>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</si>
  <si>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</si>
  <si>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</si>
  <si>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</si>
  <si>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</si>
  <si>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</si>
  <si>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</si>
  <si>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</si>
  <si>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</si>
  <si>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</si>
  <si>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</si>
  <si>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</si>
  <si>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</si>
  <si>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</si>
  <si>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</si>
  <si>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</si>
  <si>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</si>
  <si>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</si>
  <si>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</si>
  <si>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</si>
  <si>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</si>
  <si>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</si>
  <si>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</si>
  <si>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</si>
  <si>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</si>
  <si>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</si>
  <si>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</si>
  <si>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</si>
  <si>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</si>
  <si>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</si>
  <si>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</si>
  <si>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</si>
  <si>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</si>
  <si>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</si>
  <si>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</si>
  <si>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</si>
  <si>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</si>
  <si>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</si>
  <si>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</si>
  <si>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</si>
  <si>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</si>
  <si>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</si>
  <si>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</si>
  <si>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</si>
  <si>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</si>
  <si>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</si>
  <si>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</si>
  <si>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</si>
  <si>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</si>
  <si>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</si>
  <si>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</si>
  <si>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</si>
  <si>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</si>
  <si>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</si>
  <si>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</si>
  <si>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</si>
  <si>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</si>
  <si>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</si>
  <si>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</si>
  <si>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</si>
  <si>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</si>
  <si>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</si>
  <si>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</si>
  <si>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</si>
  <si>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</si>
  <si>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</si>
  <si>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</si>
  <si>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</si>
  <si>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</si>
  <si>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</si>
  <si>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</si>
  <si>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</si>
  <si>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</si>
  <si>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</si>
  <si>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</si>
  <si>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</si>
  <si>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</si>
  <si>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</si>
  <si>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</si>
  <si>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</si>
  <si>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</si>
  <si>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</si>
  <si>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</si>
  <si>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</si>
  <si>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</si>
  <si>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</si>
  <si>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</si>
  <si>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</si>
  <si>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</si>
  <si>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</si>
  <si>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</si>
  <si>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</si>
  <si>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</si>
  <si>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</si>
  <si>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</si>
  <si>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</si>
  <si>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</si>
  <si>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</si>
  <si>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</si>
  <si>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</si>
  <si>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</si>
  <si>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</si>
  <si>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</si>
  <si>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</si>
  <si>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</si>
  <si>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</si>
  <si>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</si>
  <si>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</si>
  <si>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</si>
  <si>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</si>
  <si>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</si>
  <si>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</si>
  <si>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</si>
  <si>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</si>
  <si>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</si>
  <si>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</si>
  <si>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</si>
  <si>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</si>
  <si>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</si>
  <si>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</si>
  <si>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</si>
  <si>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</si>
  <si>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</si>
  <si>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</si>
  <si>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</si>
  <si>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</si>
  <si>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</si>
  <si>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</si>
  <si>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</si>
  <si>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</si>
  <si>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</si>
  <si>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</si>
  <si>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</si>
  <si>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</si>
  <si>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</si>
  <si>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</si>
  <si>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</si>
  <si>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</si>
  <si>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</si>
  <si>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</si>
  <si>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</si>
  <si>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</si>
  <si>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</si>
  <si>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</si>
  <si>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</si>
  <si>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</si>
  <si>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</si>
  <si>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</si>
  <si>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</si>
  <si>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</si>
  <si>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</si>
  <si>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</si>
  <si>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</si>
  <si>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</si>
  <si>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</si>
  <si>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</si>
  <si>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</si>
  <si>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</si>
  <si>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</si>
  <si>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</si>
  <si>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</si>
  <si>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</si>
  <si>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</si>
  <si>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</si>
  <si>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</si>
  <si>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</si>
  <si>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</si>
  <si>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</si>
  <si>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</si>
  <si>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</si>
  <si>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</si>
  <si>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</si>
  <si>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</si>
  <si>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</si>
  <si>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</si>
  <si>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</si>
  <si>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</si>
  <si>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</si>
  <si>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</si>
  <si>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</si>
  <si>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</si>
  <si>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</si>
  <si>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</si>
  <si>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</si>
  <si>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</si>
  <si>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</si>
  <si>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</si>
  <si>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</si>
  <si>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</si>
  <si>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</si>
  <si>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</si>
  <si>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</si>
  <si>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</si>
  <si>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</si>
  <si>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</si>
  <si>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</si>
  <si>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</si>
  <si>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</si>
  <si>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</si>
  <si>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</si>
  <si>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</si>
  <si>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</si>
  <si>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</si>
  <si>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</si>
  <si>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</si>
  <si>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</si>
  <si>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</si>
  <si>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</si>
  <si>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</si>
  <si>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</si>
  <si>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</si>
  <si>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</si>
  <si>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</si>
  <si>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</si>
  <si>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</si>
  <si>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</si>
  <si>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</si>
  <si>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</si>
  <si>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</si>
  <si>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</si>
  <si>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</si>
  <si>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</si>
  <si>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</si>
  <si>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</si>
  <si>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</si>
  <si>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</si>
  <si>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</si>
  <si>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</si>
  <si>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</si>
  <si>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</si>
  <si>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</si>
  <si>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</si>
  <si>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</si>
  <si>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</si>
  <si>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</si>
  <si>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</si>
  <si>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</si>
  <si>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</si>
  <si>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</si>
  <si>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</si>
  <si>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</si>
  <si>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</si>
  <si>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</si>
  <si>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</si>
  <si>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</si>
  <si>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</si>
  <si>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</si>
  <si>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</si>
  <si>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</si>
  <si>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</si>
  <si>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</si>
  <si>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</si>
  <si>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</si>
  <si>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</si>
  <si>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</si>
  <si>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</si>
  <si>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</si>
  <si>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</si>
  <si>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</si>
  <si>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</si>
  <si>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</si>
  <si>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</si>
  <si>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</si>
  <si>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</si>
  <si>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</si>
  <si>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</si>
  <si>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</si>
  <si>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</si>
  <si>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</si>
  <si>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</si>
  <si>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</si>
  <si>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</si>
  <si>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</si>
  <si>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</si>
  <si>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</si>
  <si>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</si>
  <si>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</si>
  <si>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</si>
  <si>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</si>
  <si>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</si>
  <si>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</si>
  <si>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</si>
  <si>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</si>
  <si>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</si>
  <si>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</si>
  <si>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</si>
  <si>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</si>
  <si>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</si>
  <si>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</si>
  <si>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</si>
  <si>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</si>
  <si>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</si>
  <si>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</si>
  <si>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</si>
  <si>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</si>
  <si>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</si>
  <si>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</si>
  <si>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</si>
  <si>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</si>
  <si>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</si>
  <si>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</si>
  <si>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</si>
  <si>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</si>
  <si>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</si>
  <si>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</si>
  <si>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</si>
  <si>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</si>
  <si>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</si>
  <si>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</si>
  <si>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</si>
  <si>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</si>
  <si>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</si>
  <si>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</si>
  <si>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</si>
  <si>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</si>
  <si>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</si>
  <si>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</si>
  <si>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</si>
  <si>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</si>
  <si>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</si>
  <si>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</si>
  <si>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</si>
  <si>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</si>
  <si>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</si>
  <si>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</si>
  <si>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</si>
  <si>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</si>
  <si>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</si>
  <si>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</si>
  <si>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</si>
  <si>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</si>
  <si>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</si>
  <si>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</si>
  <si>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</si>
  <si>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</si>
  <si>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</si>
  <si>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</si>
  <si>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</si>
  <si>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</si>
  <si>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</si>
  <si>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</si>
  <si>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</si>
  <si>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</si>
  <si>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</si>
  <si>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</si>
  <si>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</si>
  <si>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</si>
  <si>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</si>
  <si>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</si>
  <si>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</si>
  <si>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</si>
  <si>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</si>
  <si>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</si>
  <si>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</si>
  <si>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</si>
  <si>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</si>
  <si>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</si>
  <si>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</si>
  <si>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</si>
  <si>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</si>
  <si>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</si>
  <si>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</si>
  <si>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</si>
  <si>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</si>
  <si>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</si>
  <si>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</si>
  <si>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</si>
  <si>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</si>
  <si>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</si>
  <si>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</si>
  <si>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</si>
  <si>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</si>
  <si>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</si>
  <si>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</si>
  <si>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</si>
  <si>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</si>
  <si>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</si>
  <si>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</si>
  <si>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</si>
  <si>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</si>
  <si>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</si>
  <si>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</si>
  <si>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</si>
  <si>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</si>
  <si>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</si>
  <si>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</si>
  <si>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</si>
  <si>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</si>
  <si>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</si>
  <si>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</si>
  <si>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</si>
  <si>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</si>
  <si>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</si>
  <si>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</si>
  <si>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</si>
  <si>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</si>
  <si>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</si>
  <si>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</si>
  <si>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</si>
  <si>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</si>
  <si>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</si>
  <si>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</si>
  <si>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</si>
  <si>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</si>
  <si>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</si>
  <si>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</si>
  <si>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</si>
  <si>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</si>
  <si>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</si>
  <si>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</si>
  <si>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</si>
  <si>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</si>
  <si>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</si>
  <si>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</si>
  <si>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</si>
  <si>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</si>
  <si>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</si>
  <si>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</si>
  <si>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</si>
  <si>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</si>
  <si>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</si>
  <si>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</si>
  <si>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</si>
  <si>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</si>
  <si>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</si>
  <si>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</si>
  <si>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</si>
  <si>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</si>
  <si>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</si>
  <si>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</si>
  <si>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</si>
  <si>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</si>
  <si>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</si>
  <si>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</si>
  <si>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</si>
  <si>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</si>
  <si>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</si>
  <si>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</si>
  <si>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</si>
  <si>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</si>
  <si>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</si>
  <si>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</si>
  <si>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</si>
  <si>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</si>
  <si>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</si>
  <si>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</si>
  <si>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</si>
  <si>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</si>
  <si>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</si>
  <si>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</si>
  <si>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</si>
  <si>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</si>
  <si>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</si>
  <si>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</si>
  <si>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</si>
  <si>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</si>
  <si>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</si>
  <si>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</si>
  <si>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</si>
  <si>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</si>
  <si>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</si>
  <si>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</si>
  <si>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</si>
  <si>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</si>
  <si>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</si>
  <si>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</si>
  <si>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</si>
  <si>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</si>
  <si>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</si>
  <si>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</si>
  <si>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</si>
  <si>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</si>
  <si>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</si>
  <si>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</si>
  <si>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</si>
  <si>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</si>
  <si>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</si>
  <si>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</si>
  <si>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</si>
  <si>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</si>
  <si>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</si>
  <si>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</si>
  <si>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</si>
  <si>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</si>
  <si>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</si>
  <si>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</si>
  <si>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</si>
  <si>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</si>
  <si>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</si>
  <si>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</si>
  <si>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</si>
  <si>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</si>
  <si>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</si>
  <si>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</si>
  <si>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</si>
  <si>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</si>
  <si>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</si>
  <si>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</si>
  <si>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</si>
  <si>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</si>
  <si>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</si>
  <si>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</si>
  <si>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</si>
  <si>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</si>
  <si>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</si>
  <si>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</si>
  <si>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</si>
  <si>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</si>
  <si>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</si>
  <si>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</si>
  <si>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</si>
  <si>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</si>
  <si>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</si>
  <si>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</si>
  <si>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</si>
  <si>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</si>
  <si>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</si>
  <si>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</si>
  <si>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</si>
  <si>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</si>
  <si>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</si>
  <si>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</si>
  <si>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</si>
  <si>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</si>
  <si>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</si>
  <si>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</si>
  <si>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</si>
  <si>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</si>
  <si>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</si>
  <si>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</si>
  <si>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</si>
  <si>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</si>
  <si>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</si>
  <si>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</si>
  <si>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</si>
  <si>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</si>
  <si>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</si>
  <si>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</si>
  <si>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</si>
  <si>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</si>
  <si>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</si>
  <si>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</si>
  <si>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</si>
  <si>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</si>
  <si>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</si>
  <si>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</si>
  <si>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</si>
  <si>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</si>
  <si>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</si>
  <si>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</si>
  <si>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</si>
  <si>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</si>
  <si>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</si>
  <si>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</si>
  <si>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</si>
  <si>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</si>
  <si>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</si>
  <si>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</si>
  <si>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</si>
  <si>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</si>
  <si>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</si>
  <si>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</si>
  <si>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</si>
  <si>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</si>
  <si>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</si>
  <si>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</si>
  <si>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</si>
  <si>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</si>
  <si>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</si>
  <si>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</si>
  <si>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</si>
  <si>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</si>
  <si>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</si>
  <si>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</si>
  <si>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</si>
  <si>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</si>
  <si>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</si>
  <si>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</si>
  <si>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</si>
  <si>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</si>
  <si>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</si>
  <si>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</si>
  <si>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</si>
  <si>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</si>
  <si>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</si>
  <si>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</si>
  <si>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</si>
  <si>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</si>
  <si>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</si>
  <si>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</si>
  <si>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</si>
  <si>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</si>
  <si>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</si>
  <si>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</si>
  <si>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</si>
  <si>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</si>
  <si>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</si>
  <si>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</si>
  <si>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</si>
  <si>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</si>
  <si>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</si>
  <si>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</si>
  <si>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</si>
  <si>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</si>
  <si>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</si>
  <si>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</si>
  <si>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</si>
  <si>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</si>
  <si>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</si>
  <si>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</si>
  <si>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</si>
  <si>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</si>
  <si>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</si>
  <si>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</si>
  <si>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</si>
  <si>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</si>
  <si>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</si>
  <si>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</si>
  <si>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</si>
  <si>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</si>
  <si>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</si>
  <si>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</si>
  <si>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</si>
  <si>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</si>
  <si>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</si>
  <si>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</si>
  <si>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</si>
  <si>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</si>
  <si>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</si>
  <si>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</si>
  <si>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</si>
  <si>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</si>
  <si>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</si>
  <si>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</si>
  <si>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</si>
  <si>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</si>
  <si>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</si>
  <si>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</si>
  <si>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</si>
  <si>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</si>
  <si>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</si>
  <si>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</si>
  <si>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</si>
  <si>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</si>
  <si>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</si>
  <si>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</si>
  <si>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</si>
  <si>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</si>
  <si>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</si>
  <si>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</si>
  <si>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</si>
  <si>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</si>
  <si>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</si>
  <si>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</si>
  <si>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</si>
  <si>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</si>
  <si>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</si>
  <si>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</si>
  <si>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</si>
  <si>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</si>
  <si>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</si>
  <si>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</si>
  <si>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</si>
  <si>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</si>
  <si>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</si>
  <si>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</si>
  <si>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</si>
  <si>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</si>
  <si>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</si>
  <si>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</si>
  <si>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</si>
  <si>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</si>
  <si>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</si>
  <si>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</si>
  <si>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</si>
  <si>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</si>
  <si>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</si>
  <si>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</si>
  <si>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</si>
  <si>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</si>
  <si>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</si>
  <si>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</si>
  <si>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</si>
  <si>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</si>
  <si>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</si>
  <si>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</si>
  <si>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</si>
  <si>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</si>
  <si>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</si>
  <si>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</si>
  <si>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</si>
  <si>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</si>
  <si>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</si>
  <si>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</si>
  <si>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</si>
  <si>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</si>
  <si>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</si>
  <si>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</si>
  <si>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</si>
  <si>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</si>
  <si>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</si>
  <si>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</si>
  <si>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</si>
  <si>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</si>
  <si>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</si>
  <si>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</si>
  <si>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</si>
  <si>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</si>
  <si>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</si>
  <si>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</si>
  <si>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</si>
  <si>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</si>
  <si>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</si>
  <si>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</si>
  <si>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</si>
  <si>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</si>
  <si>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</si>
  <si>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</si>
  <si>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</si>
  <si>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</si>
  <si>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</si>
  <si>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</si>
  <si>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</si>
  <si>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</si>
  <si>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</si>
  <si>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</si>
  <si>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</si>
  <si>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</si>
  <si>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</si>
  <si>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</si>
  <si>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</si>
  <si>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</si>
  <si>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</si>
  <si>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</si>
  <si>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</si>
  <si>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</si>
  <si>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</si>
  <si>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</si>
  <si>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</si>
  <si>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</si>
  <si>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</si>
  <si>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</si>
  <si>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</si>
  <si>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</si>
  <si>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</si>
  <si>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</si>
  <si>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</si>
  <si>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</si>
  <si>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</si>
  <si>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</si>
  <si>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</si>
  <si>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</si>
  <si>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</si>
  <si>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</si>
  <si>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</si>
  <si>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</si>
  <si>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</si>
  <si>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</si>
  <si>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</si>
  <si>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</si>
  <si>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</si>
  <si>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</si>
  <si>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</si>
  <si>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</si>
  <si>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</si>
  <si>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</si>
  <si>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</si>
  <si>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</si>
  <si>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</si>
  <si>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</si>
  <si>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</si>
  <si>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</si>
  <si>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</si>
  <si>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</si>
  <si>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</si>
  <si>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</si>
  <si>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</si>
  <si>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</si>
  <si>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</si>
  <si>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</si>
  <si>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</si>
  <si>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</si>
  <si>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</si>
  <si>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</si>
  <si>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</si>
  <si>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</si>
  <si>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</si>
  <si>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</si>
  <si>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</si>
  <si>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</si>
  <si>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</si>
  <si>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</si>
  <si>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</si>
  <si>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</si>
  <si>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</si>
  <si>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</si>
  <si>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</si>
  <si>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</si>
  <si>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</si>
  <si>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</si>
  <si>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</si>
  <si>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</si>
  <si>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</si>
  <si>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</si>
  <si>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</si>
  <si>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</si>
  <si>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</si>
  <si>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</si>
  <si>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</si>
  <si>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</si>
  <si>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</si>
  <si>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</si>
  <si>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</si>
  <si>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</si>
  <si>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</si>
  <si>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</si>
  <si>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</si>
  <si>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</si>
  <si>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</si>
  <si>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</si>
  <si>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</si>
  <si>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</si>
  <si>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</si>
  <si>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</si>
  <si>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</si>
  <si>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</si>
  <si>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</si>
  <si>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</si>
  <si>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</si>
  <si>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</si>
  <si>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</si>
  <si>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</si>
  <si>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</si>
  <si>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</si>
  <si>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</si>
  <si>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</si>
  <si>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</si>
  <si>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</si>
  <si>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</si>
  <si>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</si>
  <si>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</si>
  <si>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</si>
  <si>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</si>
  <si>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</si>
  <si>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</si>
  <si>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</si>
  <si>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</si>
  <si>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</si>
  <si>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</si>
  <si>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</si>
  <si>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</si>
  <si>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</si>
  <si>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</si>
  <si>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</si>
  <si>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</si>
  <si>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</si>
  <si>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</si>
  <si>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</si>
  <si>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</si>
  <si>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</si>
  <si>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</si>
  <si>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</si>
  <si>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</si>
  <si>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</si>
  <si>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</si>
  <si>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</si>
  <si>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</si>
  <si>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</si>
  <si>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</si>
  <si>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</si>
  <si>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</si>
  <si>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</si>
  <si>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</si>
  <si>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</si>
  <si>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</si>
  <si>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</si>
  <si>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</si>
  <si>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</si>
  <si>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</si>
  <si>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</si>
  <si>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</si>
  <si>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</si>
  <si>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</si>
  <si>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</si>
  <si>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</si>
  <si>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</si>
  <si>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</si>
  <si>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</si>
  <si>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</si>
  <si>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</si>
  <si>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</si>
  <si>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</si>
  <si>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</si>
  <si>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</si>
  <si>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</si>
  <si>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</si>
  <si>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</si>
  <si>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</si>
  <si>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</si>
  <si>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</si>
  <si>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</si>
  <si>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</si>
  <si>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</si>
  <si>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</si>
  <si>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</si>
  <si>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</si>
  <si>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</si>
  <si>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</si>
  <si>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</si>
  <si>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</si>
  <si>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</si>
  <si>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</si>
  <si>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</si>
  <si>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</si>
  <si>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</si>
  <si>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</si>
  <si>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</si>
  <si>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</si>
  <si>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</si>
  <si>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</si>
  <si>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</si>
  <si>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</si>
  <si>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</si>
  <si>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</si>
  <si>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</si>
  <si>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</si>
  <si>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</si>
  <si>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</si>
  <si>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</si>
  <si>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</si>
  <si>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</si>
  <si>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</si>
  <si>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</si>
  <si>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</si>
  <si>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</si>
  <si>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</si>
  <si>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</si>
  <si>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</si>
  <si>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</si>
  <si>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</si>
  <si>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</si>
  <si>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</si>
  <si>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</si>
  <si>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</si>
  <si>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</si>
  <si>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</si>
  <si>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</si>
  <si>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</si>
  <si>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</si>
  <si>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</si>
  <si>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</si>
  <si>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</si>
  <si>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</si>
  <si>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</si>
  <si>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</si>
  <si>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</si>
  <si>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</si>
  <si>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</si>
  <si>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</si>
  <si>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</si>
  <si>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</si>
  <si>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</si>
  <si>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</si>
  <si>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</si>
  <si>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</si>
  <si>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</si>
  <si>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</si>
  <si>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</si>
  <si>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</si>
  <si>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</si>
  <si>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</si>
  <si>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</si>
  <si>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</si>
  <si>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</si>
  <si>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</si>
  <si>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</si>
  <si>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</si>
  <si>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</si>
  <si>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</si>
  <si>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</si>
  <si>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</si>
  <si>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</si>
  <si>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</si>
  <si>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</si>
  <si>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</si>
  <si>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</si>
  <si>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</si>
  <si>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</si>
  <si>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</si>
  <si>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</si>
  <si>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</si>
  <si>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</si>
  <si>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</si>
  <si>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</si>
  <si>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</si>
  <si>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</si>
  <si>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</si>
  <si>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</si>
  <si>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</si>
  <si>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</si>
  <si>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</si>
  <si>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</si>
  <si>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</si>
  <si>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</si>
  <si>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</si>
  <si>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</si>
  <si>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</si>
  <si>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</si>
  <si>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</si>
  <si>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</si>
  <si>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</si>
  <si>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</si>
  <si>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</si>
  <si>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</si>
  <si>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</si>
  <si>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</si>
  <si>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</si>
  <si>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</si>
  <si>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</si>
  <si>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</si>
  <si>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</si>
  <si>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</si>
  <si>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</si>
  <si>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</si>
  <si>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</si>
  <si>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</si>
  <si>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</si>
  <si>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</si>
  <si>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</si>
  <si>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</si>
  <si>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</si>
  <si>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</si>
  <si>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</si>
  <si>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</si>
  <si>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</si>
  <si>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</si>
  <si>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</si>
  <si>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</si>
  <si>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</si>
  <si>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</si>
  <si>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</si>
  <si>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</si>
  <si>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</si>
  <si>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</si>
  <si>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</si>
  <si>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</si>
  <si>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</si>
  <si>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</si>
  <si>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</si>
  <si>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</si>
  <si>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</si>
  <si>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</si>
  <si>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</si>
  <si>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</si>
  <si>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</si>
  <si>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</si>
  <si>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</si>
  <si>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</si>
  <si>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</si>
  <si>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</si>
  <si>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</si>
  <si>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</si>
  <si>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</si>
  <si>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</si>
  <si>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</si>
  <si>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</si>
  <si>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</si>
  <si>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</si>
  <si>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</si>
  <si>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</si>
  <si>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</si>
  <si>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</si>
  <si>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</si>
  <si>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</si>
  <si>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</si>
  <si>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</si>
  <si>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</si>
  <si>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</si>
  <si>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</si>
  <si>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</si>
  <si>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</si>
  <si>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</si>
  <si>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</si>
  <si>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</si>
  <si>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</si>
  <si>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</si>
  <si>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</si>
  <si>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</si>
  <si>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</si>
  <si>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</si>
  <si>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</si>
  <si>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</si>
  <si>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</si>
  <si>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</si>
  <si>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</si>
  <si>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</si>
  <si>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</si>
  <si>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</si>
  <si>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</si>
  <si>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</si>
  <si>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</si>
  <si>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</si>
  <si>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</si>
  <si>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</si>
  <si>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</si>
  <si>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</si>
  <si>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</si>
  <si>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</si>
  <si>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</si>
  <si>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</si>
  <si>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</si>
  <si>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</si>
  <si>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</si>
  <si>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</si>
  <si>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</si>
  <si>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</si>
  <si>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</si>
  <si>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</si>
  <si>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</si>
  <si>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</si>
  <si>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</si>
  <si>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</si>
  <si>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</si>
  <si>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</si>
  <si>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</si>
  <si>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</si>
  <si>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</si>
  <si>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</si>
  <si>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</si>
  <si>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</si>
  <si>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</si>
  <si>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</si>
  <si>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</si>
  <si>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</si>
  <si>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</si>
  <si>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</si>
  <si>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</si>
  <si>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</si>
  <si>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</si>
  <si>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</si>
  <si>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</si>
  <si>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</si>
  <si>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</si>
  <si>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</si>
  <si>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</si>
  <si>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</si>
  <si>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</si>
  <si>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</si>
  <si>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</si>
  <si>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</si>
  <si>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</si>
  <si>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</si>
  <si>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</si>
  <si>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</si>
  <si>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</si>
  <si>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</si>
  <si>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</si>
  <si>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</si>
  <si>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</si>
  <si>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</si>
  <si>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</si>
  <si>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</si>
  <si>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</si>
  <si>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</si>
  <si>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</si>
  <si>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</si>
  <si>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</si>
  <si>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</si>
  <si>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</si>
  <si>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</si>
  <si>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</si>
  <si>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</si>
  <si>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</si>
  <si>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</si>
  <si>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</si>
  <si>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</si>
  <si>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</si>
  <si>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</si>
  <si>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</si>
  <si>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</si>
  <si>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</si>
  <si>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</si>
  <si>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</si>
  <si>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</si>
  <si>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</si>
  <si>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</si>
  <si>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</si>
  <si>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</si>
  <si>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</si>
  <si>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</si>
  <si>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</si>
  <si>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</si>
  <si>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</si>
  <si>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</si>
  <si>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</si>
  <si>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</si>
  <si>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</si>
  <si>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</si>
  <si>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</si>
  <si>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</si>
  <si>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</si>
  <si>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</si>
  <si>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</si>
  <si>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</si>
  <si>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</si>
  <si>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</si>
  <si>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</si>
  <si>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</si>
  <si>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</si>
  <si>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</si>
  <si>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</si>
  <si>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</si>
  <si>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</si>
  <si>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</si>
  <si>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</si>
  <si>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</si>
  <si>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</si>
  <si>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</si>
  <si>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</si>
  <si>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</si>
  <si>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</si>
  <si>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</si>
  <si>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</si>
  <si>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</si>
  <si>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</si>
  <si>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</si>
  <si>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</si>
  <si>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</si>
  <si>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</si>
  <si>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</si>
  <si>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</si>
  <si>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</si>
  <si>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</si>
  <si>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</si>
  <si>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</si>
  <si>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</si>
  <si>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</si>
  <si>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</si>
  <si>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</si>
  <si>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</si>
  <si>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</si>
  <si>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</si>
  <si>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</si>
  <si>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</si>
  <si>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</si>
  <si>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</si>
  <si>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</si>
  <si>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</si>
  <si>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</si>
  <si>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</si>
  <si>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</si>
  <si>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</si>
  <si>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</si>
  <si>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</si>
  <si>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</si>
  <si>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</si>
  <si>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</si>
  <si>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</si>
  <si>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</si>
  <si>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</si>
  <si>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</si>
  <si>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</si>
  <si>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</si>
  <si>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</si>
  <si>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</si>
  <si>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</si>
  <si>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</si>
  <si>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</si>
  <si>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</si>
  <si>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</si>
  <si>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</si>
  <si>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</si>
  <si>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</si>
  <si>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</si>
  <si>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</si>
  <si>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</si>
  <si>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</si>
  <si>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</si>
  <si>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</si>
  <si>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</si>
  <si>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</si>
  <si>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</si>
  <si>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</si>
  <si>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</si>
  <si>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</si>
  <si>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</si>
  <si>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</si>
  <si>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</si>
  <si>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</si>
  <si>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</si>
  <si>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</si>
  <si>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</si>
  <si>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</si>
  <si>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</si>
  <si>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</si>
  <si>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</si>
  <si>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</si>
  <si>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</si>
  <si>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</si>
  <si>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</si>
  <si>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</si>
  <si>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</si>
  <si>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</si>
  <si>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</si>
  <si>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</si>
  <si>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</si>
  <si>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</si>
  <si>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</si>
  <si>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</si>
  <si>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</si>
  <si>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</si>
  <si>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</si>
  <si>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</si>
  <si>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</si>
  <si>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</si>
  <si>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</si>
  <si>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</si>
  <si>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</si>
  <si>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</si>
  <si>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</si>
  <si>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</si>
  <si>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</si>
  <si>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</si>
  <si>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</si>
  <si>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</si>
  <si>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</si>
  <si>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</si>
  <si>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</si>
  <si>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</si>
  <si>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</si>
  <si>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</si>
  <si>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</si>
  <si>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</si>
  <si>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</si>
  <si>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</si>
  <si>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</si>
  <si>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</si>
  <si>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</si>
  <si>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</si>
  <si>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</si>
  <si>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</si>
  <si>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</si>
  <si>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</si>
  <si>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</si>
  <si>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</si>
  <si>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</si>
  <si>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</si>
  <si>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</si>
  <si>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</si>
  <si>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</si>
  <si>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</si>
  <si>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</si>
  <si>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</si>
  <si>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</si>
  <si>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</si>
  <si>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</si>
  <si>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</si>
  <si>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</si>
  <si>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</si>
  <si>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</si>
  <si>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</si>
  <si>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</si>
  <si>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</si>
  <si>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</si>
  <si>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</si>
  <si>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</si>
  <si>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</si>
  <si>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</si>
  <si>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</si>
  <si>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</si>
  <si>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</si>
  <si>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</si>
  <si>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</si>
  <si>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</si>
  <si>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</si>
  <si>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</si>
  <si>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</si>
  <si>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</si>
  <si>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</si>
  <si>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</si>
  <si>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</si>
  <si>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</si>
  <si>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</si>
  <si>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</si>
  <si>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</si>
  <si>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</si>
  <si>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</si>
  <si>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</si>
  <si>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</si>
  <si>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</si>
  <si>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</si>
  <si>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</si>
  <si>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</si>
  <si>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</si>
  <si>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</si>
  <si>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</si>
  <si>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</si>
  <si>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</si>
  <si>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</si>
  <si>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</si>
  <si>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</si>
  <si>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</si>
  <si>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</si>
  <si>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</si>
  <si>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</si>
  <si>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</si>
  <si>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</si>
  <si>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</si>
  <si>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</si>
  <si>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</si>
  <si>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</si>
  <si>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</si>
  <si>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</si>
  <si>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</si>
  <si>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</si>
  <si>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</si>
  <si>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</si>
  <si>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</si>
  <si>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</si>
  <si>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</si>
  <si>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</si>
  <si>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</si>
  <si>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</si>
  <si>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</si>
  <si>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</si>
  <si>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</si>
  <si>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</si>
  <si>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</si>
  <si>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</si>
  <si>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</si>
  <si>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</si>
  <si>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</si>
  <si>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</si>
  <si>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</si>
  <si>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</si>
  <si>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</si>
  <si>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</si>
  <si>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</si>
  <si>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</si>
  <si>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</si>
  <si>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</si>
  <si>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</si>
  <si>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</si>
  <si>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</si>
  <si>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</si>
  <si>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</si>
  <si>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</si>
  <si>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</si>
  <si>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</si>
  <si>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</si>
  <si>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</si>
  <si>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</si>
  <si>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</si>
  <si>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</si>
  <si>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</si>
  <si>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</si>
  <si>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</si>
  <si>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</si>
  <si>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</si>
  <si>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</si>
  <si>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</si>
  <si>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</si>
  <si>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</si>
  <si>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</si>
  <si>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</si>
  <si>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</si>
  <si>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</si>
  <si>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</si>
  <si>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</si>
  <si>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</si>
  <si>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</si>
  <si>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</si>
  <si>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</si>
  <si>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</si>
  <si>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</si>
  <si>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</si>
  <si>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</si>
  <si>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</si>
  <si>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</si>
  <si>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</si>
  <si>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</si>
  <si>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</si>
  <si>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</si>
  <si>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</si>
  <si>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</si>
  <si>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</si>
  <si>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</si>
  <si>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</si>
  <si>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</si>
  <si>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</si>
  <si>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</si>
  <si>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</si>
  <si>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</si>
  <si>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</si>
  <si>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</si>
  <si>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</si>
  <si>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</si>
  <si>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</si>
  <si>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</si>
  <si>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</si>
  <si>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</si>
  <si>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</si>
  <si>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</si>
  <si>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</si>
  <si>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</si>
  <si>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</si>
  <si>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</si>
  <si>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</si>
  <si>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</si>
  <si>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</si>
  <si>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</si>
  <si>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</si>
  <si>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</si>
  <si>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</si>
  <si>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</si>
  <si>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</si>
  <si>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</si>
  <si>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</si>
  <si>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</si>
  <si>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</si>
  <si>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</si>
  <si>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</si>
  <si>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</si>
  <si>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</si>
  <si>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</si>
  <si>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</si>
  <si>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</si>
  <si>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</si>
  <si>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</si>
  <si>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</si>
  <si>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</si>
  <si>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</si>
  <si>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</si>
  <si>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</si>
  <si>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</si>
  <si>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</si>
  <si>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</si>
  <si>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</si>
  <si>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</si>
  <si>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</si>
  <si>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</si>
  <si>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</si>
  <si>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</si>
  <si>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</si>
  <si>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</si>
  <si>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</si>
  <si>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</si>
  <si>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</si>
  <si>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</si>
  <si>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</si>
  <si>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</si>
  <si>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</si>
  <si>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</si>
  <si>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</si>
  <si>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</si>
  <si>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</si>
  <si>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</si>
  <si>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</si>
  <si>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</si>
  <si>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</si>
  <si>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</si>
  <si>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</si>
  <si>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</si>
  <si>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</si>
  <si>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</si>
  <si>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</si>
  <si>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</si>
  <si>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</si>
  <si>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</si>
  <si>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</si>
  <si>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</si>
  <si>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</si>
  <si>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</si>
  <si>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</si>
  <si>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</si>
  <si>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</si>
  <si>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</si>
  <si>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</si>
  <si>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</si>
  <si>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</si>
  <si>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</si>
  <si>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</si>
  <si>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</si>
  <si>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</si>
  <si>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</si>
  <si>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</si>
  <si>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</si>
  <si>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</si>
  <si>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</si>
  <si>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</si>
  <si>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</si>
  <si>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</si>
  <si>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</si>
  <si>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</si>
  <si>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</si>
  <si>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</si>
  <si>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</si>
  <si>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</si>
  <si>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</si>
  <si>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</si>
  <si>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</si>
  <si>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</si>
  <si>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</si>
  <si>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</si>
  <si>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</si>
  <si>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</si>
  <si>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</si>
  <si>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</si>
  <si>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</si>
  <si>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</si>
  <si>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</si>
  <si>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</si>
  <si>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</si>
  <si>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</si>
  <si>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</si>
  <si>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</si>
  <si>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</si>
  <si>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</si>
  <si>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</si>
  <si>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</si>
  <si>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</si>
  <si>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</si>
  <si>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</si>
  <si>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</si>
  <si>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</si>
  <si>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</si>
  <si>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</si>
  <si>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</si>
  <si>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</si>
  <si>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</si>
  <si>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</si>
  <si>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</si>
  <si>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</si>
  <si>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</si>
  <si>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</si>
  <si>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</si>
  <si>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</si>
  <si>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</si>
  <si>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</si>
  <si>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</si>
  <si>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</si>
  <si>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</si>
  <si>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</si>
  <si>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</si>
  <si>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</si>
  <si>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</si>
  <si>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</si>
  <si>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</si>
  <si>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</si>
  <si>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</si>
  <si>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</si>
  <si>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</si>
  <si>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</si>
  <si>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</si>
  <si>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</si>
  <si>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</si>
  <si>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</si>
  <si>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</si>
  <si>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</si>
  <si>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</si>
  <si>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</si>
  <si>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</si>
  <si>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</si>
  <si>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</si>
  <si>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</si>
  <si>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</si>
  <si>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</si>
  <si>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</si>
  <si>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</si>
  <si>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</si>
  <si>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</si>
  <si>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</si>
  <si>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</si>
  <si>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</si>
  <si>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</si>
  <si>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</si>
  <si>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</si>
  <si>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</si>
  <si>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</si>
  <si>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</si>
  <si>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</si>
  <si>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</si>
  <si>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</si>
  <si>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</si>
  <si>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</si>
  <si>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</si>
  <si>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</si>
  <si>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</si>
  <si>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</si>
  <si>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</si>
  <si>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</si>
  <si>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</si>
  <si>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</si>
  <si>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</si>
  <si>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</si>
  <si>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</si>
  <si>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</si>
  <si>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</si>
  <si>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</si>
  <si>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</si>
  <si>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</si>
  <si>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</si>
  <si>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</si>
  <si>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</si>
  <si>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</si>
  <si>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</si>
  <si>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</si>
  <si>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</si>
  <si>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</si>
  <si>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</si>
  <si>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</si>
  <si>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</si>
  <si>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</si>
  <si>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</si>
  <si>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</si>
  <si>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</si>
  <si>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</si>
  <si>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</si>
  <si>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</si>
  <si>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</si>
  <si>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</si>
  <si>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</si>
  <si>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</si>
  <si>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</si>
  <si>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</si>
  <si>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</si>
  <si>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</si>
  <si>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</si>
  <si>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</si>
  <si>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</si>
  <si>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</si>
  <si>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</si>
  <si>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</si>
  <si>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</si>
  <si>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</si>
  <si>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</si>
  <si>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</si>
  <si>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</si>
  <si>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</si>
  <si>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</si>
  <si>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</si>
  <si>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</si>
  <si>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</si>
  <si>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</si>
  <si>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</si>
  <si>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</si>
  <si>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</si>
  <si>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</si>
  <si>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</si>
  <si>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</si>
  <si>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</si>
  <si>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</si>
  <si>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</si>
  <si>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</si>
  <si>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</si>
  <si>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</si>
  <si>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</si>
  <si>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</si>
  <si>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</si>
  <si>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</si>
  <si>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</si>
  <si>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</si>
  <si>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</si>
  <si>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</si>
  <si>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</si>
  <si>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</si>
  <si>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</si>
  <si>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</si>
  <si>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</si>
  <si>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</si>
  <si>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</si>
  <si>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</si>
  <si>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</si>
  <si>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</si>
  <si>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</si>
  <si>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</si>
  <si>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</si>
  <si>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</si>
  <si>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</si>
  <si>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</si>
  <si>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</si>
  <si>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</si>
  <si>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</si>
  <si>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</si>
  <si>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</si>
  <si>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</si>
  <si>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</si>
  <si>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</si>
  <si>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</si>
  <si>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</si>
  <si>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</si>
  <si>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</si>
  <si>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</si>
  <si>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</si>
  <si>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</si>
  <si>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</si>
  <si>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</si>
  <si>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</si>
  <si>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</si>
  <si>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</si>
  <si>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</si>
  <si>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</si>
  <si>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</si>
  <si>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</si>
  <si>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</si>
  <si>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</si>
  <si>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</si>
  <si>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</si>
  <si>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</si>
  <si>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</si>
  <si>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</si>
  <si>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</si>
  <si>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</si>
  <si>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</si>
  <si>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</si>
  <si>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</si>
  <si>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</si>
  <si>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</si>
  <si>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</si>
  <si>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</si>
  <si>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</si>
  <si>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</si>
  <si>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</si>
  <si>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</si>
  <si>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</si>
  <si>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</si>
  <si>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</si>
  <si>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</si>
  <si>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</si>
  <si>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</si>
  <si>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</si>
  <si>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</si>
  <si>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</si>
  <si>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</si>
  <si>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</si>
  <si>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</si>
  <si>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</si>
  <si>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</si>
  <si>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</si>
  <si>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</si>
  <si>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</si>
  <si>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</si>
  <si>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</si>
  <si>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</si>
  <si>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</si>
  <si>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</si>
  <si>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</si>
  <si>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</si>
  <si>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</si>
  <si>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</si>
  <si>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</si>
  <si>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</si>
  <si>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</si>
  <si>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</si>
  <si>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</si>
  <si>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</si>
  <si>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</si>
  <si>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</si>
  <si>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</si>
  <si>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</si>
  <si>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</si>
  <si>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</si>
  <si>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</si>
  <si>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</si>
  <si>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</si>
  <si>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</si>
  <si>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</si>
  <si>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</si>
  <si>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</si>
  <si>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</si>
  <si>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</si>
  <si>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</si>
  <si>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</si>
  <si>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</si>
  <si>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</si>
  <si>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</si>
  <si>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</si>
  <si>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</si>
  <si>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</si>
  <si>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</si>
  <si>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</si>
  <si>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</si>
  <si>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</si>
  <si>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</si>
  <si>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</si>
  <si>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</si>
  <si>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</si>
  <si>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</si>
  <si>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</si>
  <si>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</si>
  <si>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</si>
  <si>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</si>
  <si>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</si>
  <si>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</si>
  <si>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</si>
  <si>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</si>
  <si>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</si>
  <si>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</si>
  <si>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</si>
  <si>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</si>
  <si>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</si>
  <si>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</si>
  <si>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</si>
  <si>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</si>
  <si>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</si>
  <si>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</si>
  <si>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</si>
  <si>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</si>
  <si>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</si>
  <si>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</si>
  <si>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</si>
  <si>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</si>
  <si>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</si>
  <si>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</si>
  <si>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</si>
  <si>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</si>
  <si>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</si>
  <si>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</si>
  <si>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</si>
  <si>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</si>
  <si>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</si>
  <si>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</si>
  <si>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</si>
  <si>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</si>
  <si>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</si>
  <si>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</si>
  <si>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</si>
  <si>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</si>
  <si>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</si>
  <si>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</si>
  <si>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</si>
  <si>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</si>
  <si>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</si>
  <si>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</si>
  <si>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</si>
  <si>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</si>
  <si>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</si>
  <si>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</si>
  <si>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</si>
  <si>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</si>
  <si>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</si>
  <si>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</si>
  <si>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</si>
  <si>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</si>
  <si>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</si>
  <si>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</si>
  <si>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</si>
  <si>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</si>
  <si>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</si>
  <si>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</si>
  <si>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</si>
  <si>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</si>
  <si>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</si>
  <si>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</si>
  <si>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</si>
  <si>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</si>
  <si>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</si>
  <si>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</si>
  <si>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</si>
  <si>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</si>
  <si>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</si>
  <si>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</si>
  <si>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</si>
  <si>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</si>
  <si>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</si>
  <si>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</si>
  <si>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</si>
  <si>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</si>
  <si>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</si>
  <si>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</si>
  <si>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</si>
  <si>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</si>
  <si>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</si>
  <si>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</si>
  <si>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</si>
  <si>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</si>
  <si>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</si>
  <si>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</si>
  <si>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</si>
  <si>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</si>
  <si>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</si>
  <si>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</si>
  <si>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</si>
  <si>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</si>
  <si>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</si>
  <si>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</si>
  <si>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</si>
  <si>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</si>
  <si>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</si>
  <si>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</si>
  <si>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</si>
  <si>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</si>
  <si>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</si>
  <si>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</si>
  <si>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</si>
  <si>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</si>
  <si>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</si>
  <si>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</si>
  <si>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</si>
  <si>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</si>
  <si>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</si>
  <si>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</si>
  <si>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</si>
  <si>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</si>
  <si>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</si>
  <si>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</si>
  <si>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</si>
  <si>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</si>
  <si>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</si>
  <si>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</si>
  <si>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</si>
  <si>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</si>
  <si>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</si>
  <si>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</si>
  <si>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</si>
  <si>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</si>
  <si>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</si>
  <si>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</si>
  <si>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</si>
  <si>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</si>
  <si>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</si>
  <si>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</si>
  <si>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</si>
  <si>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</si>
  <si>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</si>
  <si>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</si>
  <si>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</si>
  <si>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</si>
  <si>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</si>
  <si>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</si>
  <si>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</si>
  <si>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</si>
  <si>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</si>
  <si>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</si>
  <si>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</si>
  <si>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</si>
  <si>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</si>
  <si>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</si>
  <si>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</si>
  <si>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</si>
  <si>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</si>
  <si>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</si>
  <si>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</si>
  <si>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</si>
  <si>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</si>
  <si>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</si>
  <si>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</si>
  <si>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</si>
  <si>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</si>
  <si>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</si>
  <si>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</si>
  <si>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</si>
  <si>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</si>
  <si>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</si>
  <si>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</si>
  <si>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</si>
  <si>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</si>
  <si>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</si>
  <si>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</si>
  <si>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</si>
  <si>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</si>
  <si>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</si>
  <si>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</si>
  <si>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</si>
  <si>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</si>
  <si>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</si>
  <si>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</si>
  <si>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</si>
  <si>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</si>
  <si>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</si>
  <si>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</si>
  <si>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</si>
  <si>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</si>
  <si>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</si>
  <si>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</si>
  <si>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</si>
  <si>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</si>
  <si>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</si>
  <si>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</si>
  <si>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</si>
  <si>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</si>
  <si>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</si>
  <si>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</si>
  <si>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</si>
  <si>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</si>
  <si>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</si>
  <si>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</si>
  <si>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</si>
  <si>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</si>
  <si>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</si>
  <si>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</si>
  <si>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</si>
  <si>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</si>
  <si>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</si>
  <si>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</si>
  <si>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</si>
  <si>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</si>
  <si>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</si>
  <si>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</si>
  <si>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</si>
  <si>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</si>
  <si>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</si>
  <si>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</si>
  <si>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</si>
  <si>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</si>
  <si>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</si>
  <si>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</si>
  <si>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</si>
  <si>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</si>
  <si>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</si>
  <si>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</si>
  <si>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</si>
  <si>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</si>
  <si>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</si>
  <si>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</si>
  <si>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</si>
  <si>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</si>
  <si>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</si>
  <si>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</si>
  <si>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</si>
  <si>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</si>
  <si>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</si>
  <si>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</si>
  <si>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</si>
  <si>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</si>
  <si>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</si>
  <si>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</si>
  <si>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</si>
  <si>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</si>
  <si>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</si>
  <si>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</si>
  <si>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</si>
  <si>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</si>
  <si>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</si>
  <si>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</si>
  <si>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</si>
  <si>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</si>
  <si>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</si>
  <si>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</si>
  <si>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</si>
  <si>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</si>
  <si>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</si>
  <si>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</si>
  <si>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</si>
  <si>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</si>
  <si>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</si>
  <si>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</si>
  <si>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</si>
  <si>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</si>
  <si>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</si>
  <si>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</si>
  <si>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</si>
  <si>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</si>
  <si>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</si>
  <si>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</si>
  <si>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</si>
  <si>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</si>
  <si>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</si>
  <si>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</si>
  <si>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</si>
  <si>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</si>
  <si>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</si>
  <si>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</si>
  <si>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</si>
  <si>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</si>
  <si>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</si>
  <si>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</si>
  <si>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</si>
  <si>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</si>
  <si>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</si>
  <si>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</si>
  <si>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</si>
  <si>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</si>
  <si>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</si>
  <si>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</si>
  <si>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</si>
  <si>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</si>
  <si>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</si>
  <si>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</si>
  <si>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</si>
  <si>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</si>
  <si>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</si>
  <si>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</si>
  <si>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</si>
  <si>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</si>
  <si>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</si>
  <si>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</si>
  <si>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</si>
  <si>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</si>
  <si>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</si>
  <si>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</si>
  <si>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</si>
  <si>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</si>
  <si>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</si>
  <si>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</si>
  <si>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</si>
  <si>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</si>
  <si>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</si>
  <si>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</si>
  <si>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</si>
  <si>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</si>
  <si>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</si>
  <si>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</si>
  <si>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</si>
  <si>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</si>
  <si>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</si>
  <si>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</si>
  <si>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</si>
  <si>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</si>
  <si>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</si>
  <si>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</si>
  <si>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</si>
  <si>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</si>
  <si>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</si>
  <si>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</si>
  <si>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</si>
  <si>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</si>
  <si>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</si>
  <si>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</si>
  <si>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</si>
  <si>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</si>
  <si>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</si>
  <si>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</si>
  <si>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</si>
  <si>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</si>
  <si>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</si>
  <si>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</si>
  <si>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</si>
  <si>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</si>
  <si>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</si>
  <si>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</si>
  <si>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</si>
  <si>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</si>
  <si>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</si>
  <si>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</si>
  <si>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</si>
  <si>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</si>
  <si>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</si>
  <si>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</si>
  <si>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</si>
  <si>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</si>
  <si>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</si>
  <si>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</si>
  <si>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</si>
  <si>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</si>
  <si>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</si>
  <si>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</si>
  <si>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</si>
  <si>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</si>
  <si>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</si>
  <si>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</si>
  <si>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</si>
  <si>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</si>
  <si>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</si>
  <si>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</si>
  <si>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</si>
  <si>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</si>
  <si>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</si>
  <si>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</si>
  <si>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</si>
  <si>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</si>
  <si>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</si>
  <si>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</si>
  <si>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</si>
  <si>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</si>
  <si>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</si>
  <si>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</si>
  <si>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</si>
  <si>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</si>
  <si>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</si>
  <si>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</si>
  <si>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</si>
  <si>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</si>
  <si>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</si>
  <si>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</si>
  <si>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</si>
  <si>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</si>
  <si>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</si>
  <si>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</si>
  <si>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</si>
  <si>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</si>
  <si>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</si>
  <si>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</si>
  <si>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</si>
  <si>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</si>
  <si>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</si>
  <si>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</si>
  <si>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</si>
  <si>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</si>
  <si>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</si>
  <si>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</si>
  <si>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</si>
  <si>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</si>
  <si>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</si>
  <si>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</si>
  <si>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</si>
  <si>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</si>
  <si>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</si>
  <si>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</si>
  <si>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</si>
  <si>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</si>
  <si>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</si>
  <si>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</si>
  <si>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</si>
  <si>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</si>
  <si>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</si>
  <si>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</si>
  <si>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</si>
  <si>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</si>
  <si>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</si>
  <si>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</si>
  <si>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</si>
  <si>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</si>
  <si>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</si>
  <si>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</si>
  <si>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</si>
  <si>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</si>
  <si>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</si>
  <si>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</si>
  <si>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</si>
  <si>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</si>
  <si>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</si>
  <si>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</si>
  <si>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</si>
  <si>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</si>
  <si>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</si>
  <si>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</si>
  <si>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</si>
  <si>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</si>
  <si>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</si>
  <si>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</si>
  <si>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</si>
  <si>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</si>
  <si>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</si>
  <si>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</si>
  <si>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</si>
  <si>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</si>
  <si>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</si>
  <si>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</si>
  <si>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</si>
  <si>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</si>
  <si>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</si>
  <si>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</si>
  <si>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</si>
  <si>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</si>
  <si>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</si>
  <si>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</si>
  <si>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</si>
  <si>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</si>
  <si>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</si>
  <si>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</si>
  <si>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</si>
  <si>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</si>
  <si>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</si>
  <si>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</si>
  <si>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</si>
  <si>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</si>
  <si>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</si>
  <si>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</si>
  <si>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</si>
  <si>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</si>
  <si>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</si>
  <si>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</si>
  <si>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</si>
  <si>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</si>
  <si>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</si>
  <si>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</si>
  <si>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</si>
  <si>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</si>
  <si>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</si>
  <si>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</si>
  <si>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</si>
  <si>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</si>
  <si>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</si>
  <si>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</si>
  <si>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</si>
  <si>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</si>
  <si>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</si>
  <si>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</si>
  <si>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</si>
  <si>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</si>
  <si>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</si>
  <si>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</si>
  <si>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</si>
  <si>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</si>
  <si>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</si>
  <si>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</si>
  <si>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</si>
  <si>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</si>
  <si>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</si>
  <si>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</si>
  <si>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</si>
  <si>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</si>
  <si>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</si>
  <si>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</si>
  <si>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</si>
  <si>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</si>
  <si>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</si>
  <si>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</si>
  <si>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</si>
  <si>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</si>
  <si>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</si>
  <si>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</si>
  <si>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</si>
  <si>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</si>
  <si>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</si>
  <si>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</si>
  <si>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</si>
  <si>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</si>
  <si>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</si>
  <si>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</si>
  <si>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</si>
  <si>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</si>
  <si>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</si>
  <si>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</si>
  <si>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</si>
  <si>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</si>
  <si>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</si>
  <si>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</si>
  <si>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</si>
  <si>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</si>
  <si>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</si>
  <si>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</si>
  <si>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</si>
  <si>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</si>
  <si>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</si>
  <si>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</si>
  <si>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</si>
  <si>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</si>
  <si>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</si>
  <si>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</si>
  <si>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</si>
  <si>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</si>
  <si>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</si>
  <si>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</si>
  <si>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</si>
  <si>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</si>
  <si>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</si>
  <si>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</si>
  <si>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</si>
  <si>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</si>
  <si>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</si>
  <si>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</si>
  <si>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</si>
  <si>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</si>
  <si>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</si>
  <si>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</si>
  <si>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</si>
  <si>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</si>
  <si>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</si>
  <si>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</si>
  <si>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</si>
  <si>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</si>
  <si>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</si>
  <si>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</si>
  <si>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</si>
  <si>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</si>
  <si>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</si>
  <si>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</si>
  <si>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</si>
  <si>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</si>
  <si>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</si>
  <si>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</si>
  <si>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</si>
  <si>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</si>
  <si>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</si>
  <si>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</si>
  <si>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</si>
  <si>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</si>
  <si>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</si>
  <si>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</si>
  <si>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</si>
  <si>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</si>
  <si>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</si>
  <si>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</si>
  <si>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</si>
  <si>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</si>
  <si>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</si>
  <si>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</si>
  <si>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</si>
  <si>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</si>
  <si>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</si>
  <si>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</si>
  <si>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</si>
  <si>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</si>
  <si>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</si>
  <si>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</si>
  <si>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</si>
  <si>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</si>
  <si>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</si>
  <si>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</si>
  <si>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</si>
  <si>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</si>
  <si>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</si>
  <si>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</si>
  <si>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</si>
  <si>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</si>
  <si>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</si>
  <si>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</si>
  <si>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</si>
  <si>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</si>
  <si>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</si>
  <si>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</si>
  <si>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</si>
  <si>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</si>
  <si>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</si>
  <si>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</si>
  <si>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</si>
  <si>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</si>
  <si>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</si>
  <si>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</si>
  <si>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</si>
  <si>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</si>
  <si>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</si>
  <si>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</si>
  <si>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</si>
  <si>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</si>
  <si>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</si>
  <si>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</si>
  <si>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</si>
  <si>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</si>
  <si>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</si>
  <si>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</si>
  <si>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</si>
  <si>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</si>
  <si>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</si>
  <si>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</si>
  <si>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</si>
  <si>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</si>
  <si>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</si>
  <si>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</si>
  <si>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</si>
  <si>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</si>
  <si>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</si>
  <si>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</si>
  <si>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</si>
  <si>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</si>
  <si>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</si>
  <si>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</si>
  <si>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</si>
  <si>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</si>
  <si>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</si>
  <si>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</si>
  <si>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</si>
  <si>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</si>
  <si>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</si>
  <si>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</si>
  <si>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</si>
  <si>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</si>
  <si>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</si>
  <si>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</si>
  <si>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</si>
  <si>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</si>
  <si>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</si>
  <si>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</si>
  <si>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</si>
  <si>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</si>
  <si>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</si>
  <si>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</si>
  <si>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</si>
  <si>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</si>
  <si>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</si>
  <si>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</si>
  <si>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</si>
  <si>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</si>
  <si>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</si>
  <si>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</si>
  <si>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</si>
  <si>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</si>
  <si>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</si>
  <si>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</si>
  <si>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</si>
  <si>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</si>
  <si>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</si>
  <si>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</si>
  <si>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</si>
  <si>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</si>
  <si>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</si>
  <si>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</si>
  <si>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</si>
  <si>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</si>
  <si>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</si>
  <si>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</si>
  <si>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</si>
  <si>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</si>
  <si>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</si>
  <si>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</si>
  <si>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</si>
  <si>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</si>
  <si>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</si>
  <si>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</si>
  <si>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</si>
  <si>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</si>
  <si>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</si>
  <si>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</si>
  <si>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</si>
  <si>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</si>
  <si>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</si>
  <si>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</si>
  <si>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</si>
  <si>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</si>
  <si>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</si>
  <si>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</si>
  <si>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</si>
  <si>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</si>
  <si>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</si>
  <si>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</si>
  <si>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</si>
  <si>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</si>
  <si>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</si>
  <si>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</si>
  <si>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</si>
  <si>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</si>
  <si>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</si>
  <si>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</si>
  <si>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</si>
  <si>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</si>
  <si>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</si>
  <si>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</si>
  <si>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</si>
  <si>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</si>
  <si>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</si>
  <si>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</si>
  <si>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</si>
  <si>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</si>
  <si>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</si>
  <si>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</si>
  <si>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</si>
  <si>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</si>
  <si>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</si>
  <si>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</si>
  <si>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</si>
  <si>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</si>
  <si>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</si>
  <si>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</si>
  <si>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</si>
  <si>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</si>
  <si>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</si>
  <si>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</si>
  <si>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</si>
  <si>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</si>
  <si>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</si>
  <si>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</si>
  <si>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</si>
  <si>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</si>
  <si>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</si>
  <si>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</si>
  <si>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</si>
  <si>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</si>
  <si>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</si>
  <si>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</si>
  <si>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</si>
  <si>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</si>
  <si>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</si>
  <si>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</si>
  <si>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</si>
  <si>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</si>
  <si>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</si>
  <si>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</si>
  <si>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</si>
  <si>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</si>
  <si>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</si>
  <si>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</si>
  <si>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</si>
  <si>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</si>
  <si>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</si>
  <si>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</si>
  <si>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</si>
  <si>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</si>
  <si>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</si>
  <si>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</si>
  <si>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</si>
  <si>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</si>
  <si>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</si>
  <si>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</si>
  <si>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</si>
  <si>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</si>
  <si>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</si>
  <si>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</si>
  <si>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</si>
  <si>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</si>
  <si>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</si>
  <si>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</si>
  <si>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</si>
  <si>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</si>
  <si>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</si>
  <si>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</si>
  <si>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</si>
  <si>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</si>
  <si>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</si>
  <si>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</si>
  <si>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</si>
  <si>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</si>
  <si>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</si>
  <si>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</si>
  <si>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</si>
  <si>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</si>
  <si>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</si>
  <si>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</si>
  <si>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</si>
  <si>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</si>
  <si>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</si>
  <si>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</si>
  <si>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</si>
  <si>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</si>
  <si>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</si>
  <si>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</si>
  <si>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</si>
  <si>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</si>
  <si>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</si>
  <si>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</si>
  <si>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</si>
  <si>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</si>
  <si>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</si>
  <si>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</si>
  <si>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</si>
  <si>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</si>
  <si>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</si>
  <si>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</si>
  <si>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</si>
  <si>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</si>
  <si>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</si>
  <si>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</si>
  <si>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</si>
  <si>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</si>
  <si>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</si>
  <si>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</si>
  <si>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</si>
  <si>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</si>
  <si>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</si>
  <si>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</si>
  <si>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</si>
  <si>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</si>
  <si>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</si>
  <si>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</si>
  <si>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</si>
  <si>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</si>
  <si>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</si>
  <si>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</si>
  <si>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</si>
  <si>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</si>
  <si>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</si>
  <si>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</si>
  <si>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</si>
  <si>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</si>
  <si>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</si>
  <si>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</si>
  <si>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</si>
  <si>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</si>
  <si>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</si>
  <si>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</si>
  <si>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</si>
  <si>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</si>
  <si>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</si>
  <si>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</si>
  <si>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</si>
  <si>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</si>
  <si>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</si>
  <si>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</si>
  <si>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</si>
  <si>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</si>
  <si>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</si>
  <si>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</si>
  <si>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</si>
  <si>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</si>
  <si>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</si>
  <si>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</si>
  <si>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</si>
  <si>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</si>
  <si>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</si>
  <si>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</si>
  <si>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</si>
  <si>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</si>
  <si>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</si>
  <si>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</si>
  <si>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</si>
  <si>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</si>
  <si>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</si>
  <si>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</si>
  <si>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</si>
  <si>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</si>
  <si>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</si>
  <si>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</si>
  <si>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</si>
  <si>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</si>
  <si>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</si>
  <si>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</si>
  <si>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</si>
  <si>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</si>
  <si>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</si>
  <si>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</si>
  <si>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</si>
  <si>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</si>
  <si>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</si>
  <si>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</si>
  <si>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</si>
  <si>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</si>
  <si>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</si>
  <si>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</si>
  <si>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</si>
  <si>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</si>
  <si>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</si>
  <si>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</si>
  <si>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</si>
  <si>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</si>
  <si>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</si>
  <si>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</si>
  <si>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</si>
  <si>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</si>
  <si>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</si>
  <si>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</si>
  <si>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</si>
  <si>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</si>
  <si>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</si>
  <si>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</si>
  <si>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</si>
  <si>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</si>
  <si>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</si>
  <si>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</si>
  <si>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</si>
  <si>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</si>
  <si>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</si>
  <si>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</si>
  <si>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</si>
  <si>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</si>
  <si>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</si>
  <si>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</si>
  <si>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</si>
  <si>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</si>
  <si>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</si>
  <si>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</si>
  <si>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</si>
  <si>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</si>
  <si>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</si>
  <si>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</si>
  <si>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</si>
  <si>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</si>
  <si>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</si>
  <si>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</si>
  <si>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</si>
  <si>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</si>
  <si>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</si>
  <si>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</si>
  <si>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</si>
  <si>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</si>
  <si>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</si>
  <si>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</si>
  <si>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</si>
  <si>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</si>
  <si>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</si>
  <si>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</si>
  <si>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</si>
  <si>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</si>
  <si>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</si>
  <si>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</si>
  <si>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</si>
  <si>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</si>
  <si>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</si>
  <si>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</si>
  <si>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</si>
  <si>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</si>
  <si>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</si>
  <si>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</si>
  <si>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</si>
  <si>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</si>
  <si>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</si>
  <si>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</si>
  <si>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</si>
  <si>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</si>
  <si>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</si>
  <si>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</si>
  <si>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</si>
  <si>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</si>
  <si>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</si>
  <si>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</si>
  <si>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</si>
  <si>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</si>
  <si>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</si>
  <si>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</si>
  <si>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</si>
  <si>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</si>
  <si>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</si>
  <si>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</si>
  <si>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</si>
  <si>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</si>
  <si>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</si>
  <si>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</si>
  <si>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</si>
  <si>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</si>
  <si>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</si>
  <si>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</si>
  <si>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</si>
  <si>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</si>
  <si>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</si>
  <si>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</si>
  <si>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</si>
  <si>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</si>
  <si>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</si>
  <si>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</si>
  <si>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</si>
  <si>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</si>
  <si>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</si>
  <si>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</si>
  <si>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</si>
  <si>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</si>
  <si>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</si>
  <si>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</si>
  <si>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</si>
  <si>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</si>
  <si>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</si>
  <si>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</si>
  <si>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</si>
  <si>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</si>
  <si>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</si>
  <si>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</si>
  <si>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</si>
  <si>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</si>
  <si>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</si>
  <si>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</si>
  <si>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</si>
  <si>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</si>
  <si>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</si>
  <si>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</si>
  <si>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</si>
  <si>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</si>
  <si>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</si>
  <si>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</si>
  <si>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</si>
  <si>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</si>
  <si>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</si>
  <si>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</si>
  <si>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</si>
  <si>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</si>
  <si>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</si>
  <si>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</si>
  <si>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</si>
  <si>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</si>
  <si>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</si>
  <si>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</si>
  <si>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</si>
  <si>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</si>
  <si>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</si>
  <si>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</si>
  <si>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</si>
  <si>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</si>
  <si>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</si>
  <si>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</si>
  <si>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</si>
  <si>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</si>
  <si>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</si>
  <si>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</si>
  <si>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</si>
  <si>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</si>
  <si>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</si>
  <si>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</si>
  <si>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</si>
  <si>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</si>
  <si>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</si>
  <si>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</si>
  <si>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</si>
  <si>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</si>
  <si>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</si>
  <si>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</si>
  <si>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</si>
  <si>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</si>
  <si>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</si>
  <si>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</si>
  <si>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</si>
  <si>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</si>
  <si>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</si>
  <si>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</si>
  <si>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</si>
  <si>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</si>
  <si>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</si>
  <si>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</si>
  <si>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</si>
  <si>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</si>
  <si>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</si>
  <si>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</si>
  <si>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</si>
  <si>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</si>
  <si>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</si>
  <si>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</si>
  <si>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</si>
  <si>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</si>
  <si>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</si>
  <si>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</si>
  <si>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</si>
  <si>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</si>
  <si>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</si>
  <si>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</si>
  <si>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</si>
  <si>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</si>
  <si>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</si>
  <si>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</si>
  <si>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</si>
  <si>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</si>
  <si>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</si>
  <si>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</si>
  <si>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</si>
  <si>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</si>
  <si>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</si>
  <si>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</si>
  <si>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</si>
  <si>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</si>
  <si>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</si>
  <si>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</si>
  <si>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</si>
  <si>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</si>
  <si>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</si>
  <si>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</si>
  <si>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</si>
  <si>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</si>
  <si>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</si>
  <si>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</si>
  <si>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</si>
  <si>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</si>
  <si>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</si>
  <si>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</si>
  <si>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</si>
  <si>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</si>
  <si>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</si>
  <si>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</si>
  <si>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</si>
  <si>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</si>
  <si>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</si>
  <si>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</si>
  <si>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</si>
  <si>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</si>
  <si>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</si>
  <si>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</si>
  <si>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</si>
  <si>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</si>
  <si>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</si>
  <si>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</si>
  <si>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</si>
  <si>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</si>
  <si>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</si>
  <si>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</si>
  <si>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</si>
  <si>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</si>
  <si>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</si>
  <si>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</si>
  <si>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</si>
  <si>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</si>
  <si>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</si>
  <si>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</si>
  <si>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</si>
  <si>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</si>
  <si>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</si>
  <si>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</si>
  <si>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</si>
  <si>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</si>
  <si>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</si>
  <si>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</si>
  <si>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</si>
  <si>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</si>
  <si>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</si>
  <si>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</si>
  <si>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</si>
  <si>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</si>
  <si>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</si>
  <si>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</si>
  <si>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</si>
  <si>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</si>
  <si>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</si>
  <si>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</si>
  <si>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</si>
  <si>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</si>
  <si>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</si>
  <si>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</si>
  <si>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</si>
  <si>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</si>
  <si>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</si>
  <si>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</si>
  <si>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</si>
  <si>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</si>
  <si>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</si>
  <si>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</si>
  <si>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</si>
  <si>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</si>
  <si>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</si>
  <si>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</si>
  <si>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</si>
  <si>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</si>
  <si>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</si>
  <si>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</si>
  <si>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</si>
  <si>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</si>
  <si>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</si>
  <si>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</si>
  <si>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</si>
  <si>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</si>
  <si>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</si>
  <si>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</si>
  <si>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</si>
  <si>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</si>
  <si>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</si>
  <si>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</si>
  <si>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</si>
  <si>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</si>
  <si>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</si>
  <si>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</si>
  <si>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</si>
  <si>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</si>
  <si>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</si>
  <si>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</si>
  <si>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</si>
  <si>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</si>
  <si>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</si>
  <si>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</si>
  <si>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</si>
  <si>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</si>
  <si>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</si>
  <si>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</si>
  <si>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</si>
  <si>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</si>
  <si>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</si>
  <si>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</si>
  <si>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</si>
  <si>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</si>
  <si>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</si>
  <si>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</si>
  <si>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</si>
  <si>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</si>
  <si>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</si>
  <si>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</si>
  <si>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</si>
  <si>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</si>
  <si>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</si>
  <si>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</si>
  <si>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</si>
  <si>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</si>
  <si>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</si>
  <si>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</si>
  <si>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</si>
  <si>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</si>
  <si>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</si>
  <si>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</si>
  <si>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</si>
  <si>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</si>
  <si>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</si>
  <si>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</si>
  <si>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</si>
  <si>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</si>
  <si>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</si>
  <si>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</si>
  <si>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</si>
  <si>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</si>
  <si>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</si>
  <si>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</si>
  <si>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</si>
  <si>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</si>
  <si>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</si>
  <si>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</si>
  <si>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</si>
  <si>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</si>
  <si>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</si>
  <si>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</si>
  <si>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</si>
  <si>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</si>
  <si>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</si>
  <si>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</si>
  <si>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</si>
  <si>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</si>
  <si>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</si>
  <si>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</si>
  <si>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</si>
  <si>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</si>
  <si>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</si>
  <si>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</si>
  <si>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</si>
  <si>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</si>
  <si>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</si>
  <si>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</si>
  <si>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</si>
  <si>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</si>
  <si>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</si>
  <si>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</si>
  <si>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</si>
  <si>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</si>
  <si>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</si>
  <si>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</si>
  <si>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</si>
  <si>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</si>
  <si>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</si>
  <si>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</si>
  <si>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</si>
  <si>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</si>
  <si>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</si>
  <si>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</si>
  <si>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</si>
  <si>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</si>
  <si>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</si>
  <si>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</si>
  <si>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</si>
  <si>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</si>
  <si>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</si>
  <si>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</si>
  <si>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</si>
  <si>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</si>
  <si>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</si>
  <si>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</si>
  <si>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</si>
  <si>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</si>
  <si>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</si>
  <si>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</si>
  <si>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</si>
  <si>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</si>
  <si>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</si>
  <si>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</si>
  <si>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</si>
  <si>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</si>
  <si>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</si>
  <si>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</si>
  <si>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</si>
  <si>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</si>
  <si>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</si>
  <si>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</si>
  <si>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</si>
  <si>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</si>
  <si>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</si>
  <si>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</si>
  <si>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</si>
  <si>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</si>
  <si>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</si>
  <si>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</si>
  <si>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</si>
  <si>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</si>
  <si>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</si>
  <si>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</si>
  <si>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</si>
  <si>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</si>
  <si>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</si>
  <si>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</si>
  <si>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</si>
  <si>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</si>
  <si>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</si>
  <si>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</si>
  <si>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</si>
  <si>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</si>
  <si>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</si>
  <si>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</si>
  <si>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</si>
  <si>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</si>
  <si>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</si>
  <si>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</si>
  <si>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</si>
  <si>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</si>
  <si>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</si>
  <si>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</si>
  <si>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</si>
  <si>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</si>
  <si>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</si>
  <si>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</si>
  <si>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</si>
  <si>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</si>
  <si>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</si>
  <si>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</si>
  <si>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</si>
  <si>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</si>
  <si>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</si>
  <si>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</si>
  <si>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</si>
  <si>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</si>
  <si>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</si>
  <si>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</si>
  <si>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</si>
  <si>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</si>
  <si>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</si>
  <si>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</si>
  <si>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</si>
  <si>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</si>
  <si>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</si>
  <si>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</si>
  <si>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</si>
  <si>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</si>
  <si>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</si>
  <si>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</si>
  <si>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</si>
  <si>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</si>
  <si>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</si>
  <si>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</si>
  <si>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</si>
  <si>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</si>
  <si>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</si>
  <si>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</si>
  <si>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</si>
  <si>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</si>
  <si>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</si>
  <si>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</si>
  <si>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</si>
  <si>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</si>
  <si>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</si>
  <si>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</si>
  <si>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</si>
  <si>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</si>
  <si>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</si>
  <si>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</si>
  <si>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</si>
  <si>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</si>
  <si>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</si>
  <si>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</si>
  <si>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</si>
  <si>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</si>
  <si>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</si>
  <si>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</si>
  <si>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</si>
  <si>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</si>
  <si>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</si>
  <si>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</si>
  <si>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</si>
  <si>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</si>
  <si>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</si>
  <si>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</si>
  <si>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</si>
  <si>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</si>
  <si>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</si>
  <si>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</si>
  <si>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</si>
  <si>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</si>
  <si>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</si>
  <si>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</si>
  <si>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</si>
  <si>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</si>
  <si>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</si>
  <si>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</si>
  <si>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</si>
  <si>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</si>
  <si>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</si>
  <si>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</si>
  <si>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</si>
  <si>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</si>
  <si>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</si>
  <si>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</si>
  <si>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</si>
  <si>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</si>
  <si>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</si>
  <si>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</si>
  <si>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</si>
  <si>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</si>
  <si>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</si>
  <si>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</si>
  <si>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</si>
  <si>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</si>
  <si>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</si>
  <si>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</si>
  <si>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</si>
  <si>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</si>
  <si>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</si>
  <si>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</si>
  <si>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</si>
  <si>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</si>
  <si>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</si>
  <si>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</si>
  <si>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</si>
  <si>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</si>
  <si>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</si>
  <si>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</si>
  <si>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</si>
  <si>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</si>
  <si>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</si>
  <si>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</si>
  <si>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</si>
  <si>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</si>
  <si>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</si>
  <si>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</si>
  <si>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</si>
  <si>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</si>
  <si>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</si>
  <si>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</si>
  <si>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</si>
  <si>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</si>
  <si>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</si>
  <si>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</si>
  <si>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</si>
  <si>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</si>
  <si>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</si>
  <si>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</si>
  <si>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</si>
  <si>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</si>
  <si>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</si>
  <si>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</si>
  <si>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</si>
  <si>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</si>
  <si>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</si>
  <si>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</si>
  <si>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</si>
  <si>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</si>
  <si>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</si>
  <si>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</si>
  <si>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</si>
  <si>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</si>
  <si>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</si>
  <si>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</si>
  <si>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</si>
  <si>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</si>
  <si>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</si>
  <si>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</si>
  <si>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</si>
  <si>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</si>
  <si>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</si>
  <si>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</si>
  <si>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</si>
  <si>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</si>
  <si>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</si>
  <si>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</si>
  <si>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</si>
  <si>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</si>
  <si>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</si>
  <si>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</si>
  <si>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</si>
  <si>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</si>
  <si>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</si>
  <si>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</si>
  <si>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</si>
  <si>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</si>
  <si>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</si>
  <si>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</si>
  <si>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</si>
  <si>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</si>
  <si>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</si>
  <si>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</si>
  <si>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</si>
  <si>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</si>
  <si>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</si>
  <si>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</si>
  <si>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</si>
  <si>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</si>
  <si>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</si>
  <si>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</si>
  <si>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</si>
  <si>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</si>
  <si>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</si>
  <si>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</si>
  <si>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</si>
  <si>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</si>
  <si>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</si>
  <si>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</si>
  <si>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</si>
  <si>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</si>
  <si>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</si>
  <si>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</si>
  <si>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</si>
  <si>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</si>
  <si>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</si>
  <si>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</si>
  <si>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</si>
  <si>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</si>
  <si>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</si>
  <si>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</si>
  <si>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</si>
  <si>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</si>
  <si>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</si>
  <si>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</si>
  <si>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</si>
  <si>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</si>
  <si>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</si>
  <si>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</si>
  <si>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</si>
  <si>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</si>
  <si>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</si>
  <si>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</si>
  <si>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</si>
  <si>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</si>
  <si>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</si>
  <si>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</si>
  <si>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</si>
  <si>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</si>
  <si>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</si>
  <si>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</si>
  <si>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</si>
  <si>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</si>
  <si>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</si>
  <si>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</si>
  <si>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</si>
  <si>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</si>
  <si>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</si>
  <si>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</si>
  <si>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</si>
  <si>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</si>
  <si>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</si>
  <si>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</si>
  <si>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</si>
  <si>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</si>
  <si>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</si>
  <si>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</si>
  <si>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</si>
  <si>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</si>
  <si>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</si>
  <si>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</si>
  <si>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</si>
  <si>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</si>
  <si>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</si>
  <si>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</si>
  <si>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</si>
  <si>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</si>
  <si>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</si>
  <si>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</si>
  <si>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</si>
  <si>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</si>
  <si>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</si>
  <si>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</si>
  <si>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</si>
  <si>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</si>
  <si>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</si>
  <si>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</si>
  <si>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</si>
  <si>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</si>
  <si>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</si>
  <si>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</si>
  <si>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</si>
  <si>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</si>
  <si>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</si>
  <si>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</si>
  <si>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</si>
  <si>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</si>
  <si>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</si>
  <si>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</si>
  <si>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</si>
  <si>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</si>
  <si>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</si>
  <si>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</si>
  <si>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</si>
  <si>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</si>
  <si>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</si>
  <si>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</si>
  <si>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</si>
  <si>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</si>
  <si>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</si>
  <si>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</si>
  <si>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</si>
  <si>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</si>
  <si>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</si>
  <si>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</si>
  <si>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</si>
  <si>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</si>
  <si>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</si>
  <si>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</si>
  <si>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</si>
  <si>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</si>
  <si>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</si>
  <si>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</si>
  <si>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</si>
  <si>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</si>
  <si>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</si>
  <si>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</si>
  <si>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</si>
  <si>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</si>
  <si>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</si>
  <si>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</si>
  <si>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</si>
  <si>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</si>
  <si>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</si>
  <si>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</si>
  <si>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</si>
  <si>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</si>
  <si>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</si>
  <si>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</si>
  <si>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</si>
  <si>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</si>
  <si>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</si>
  <si>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</si>
  <si>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</si>
  <si>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</si>
  <si>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</si>
  <si>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</si>
  <si>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</si>
  <si>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</si>
  <si>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</si>
  <si>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</si>
  <si>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</si>
  <si>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</si>
  <si>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</si>
  <si>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</si>
  <si>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</si>
  <si>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</si>
  <si>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</si>
  <si>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</si>
  <si>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</si>
  <si>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</si>
  <si>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</si>
  <si>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</si>
  <si>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</si>
  <si>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</si>
  <si>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</si>
  <si>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</si>
  <si>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</si>
  <si>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</si>
  <si>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</si>
  <si>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</si>
  <si>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</si>
  <si>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</si>
  <si>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</si>
  <si>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</si>
  <si>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</si>
  <si>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</si>
  <si>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</si>
  <si>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</si>
  <si>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</si>
  <si>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</si>
  <si>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</si>
  <si>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</si>
  <si>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</si>
  <si>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</si>
  <si>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</si>
  <si>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</si>
  <si>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</si>
  <si>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</si>
  <si>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</si>
  <si>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</si>
  <si>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</si>
  <si>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</si>
  <si>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</si>
  <si>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</si>
  <si>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</si>
  <si>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</si>
  <si>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</si>
  <si>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</si>
  <si>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</si>
  <si>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</si>
  <si>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</si>
  <si>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</si>
  <si>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</si>
  <si>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</si>
  <si>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</si>
  <si>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</si>
  <si>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</si>
  <si>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</si>
  <si>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</si>
  <si>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</si>
  <si>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</si>
  <si>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</si>
  <si>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</si>
  <si>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</si>
  <si>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</si>
  <si>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</si>
  <si>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</si>
  <si>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</si>
  <si>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</si>
  <si>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</si>
  <si>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</si>
  <si>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</si>
  <si>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</si>
  <si>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</si>
  <si>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</si>
  <si>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</si>
  <si>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</si>
  <si>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</si>
  <si>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</si>
  <si>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</si>
  <si>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</si>
  <si>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</si>
  <si>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</si>
  <si>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</si>
  <si>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</si>
  <si>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</si>
  <si>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</si>
  <si>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</si>
  <si>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</si>
  <si>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</si>
  <si>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</si>
  <si>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</si>
  <si>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</si>
  <si>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</si>
  <si>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</si>
  <si>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</si>
  <si>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</si>
  <si>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</si>
  <si>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</si>
  <si>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</si>
  <si>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</si>
  <si>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</si>
  <si>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</si>
  <si>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</si>
  <si>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</si>
  <si>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</si>
  <si>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</si>
  <si>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</si>
  <si>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</si>
  <si>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</si>
  <si>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</si>
  <si>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</si>
  <si>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</si>
  <si>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</si>
  <si>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</si>
  <si>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</si>
  <si>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</si>
  <si>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</si>
  <si>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</si>
  <si>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</si>
  <si>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</si>
  <si>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</si>
  <si>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</si>
  <si>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</si>
  <si>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</si>
  <si>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</si>
  <si>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</si>
  <si>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</si>
  <si>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</si>
  <si>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</si>
  <si>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</si>
  <si>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</si>
  <si>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</si>
  <si>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</si>
  <si>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</si>
  <si>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</si>
  <si>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</si>
  <si>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</si>
  <si>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</si>
  <si>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</si>
  <si>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</si>
  <si>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</si>
  <si>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</si>
  <si>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</si>
  <si>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</si>
  <si>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</si>
  <si>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</si>
  <si>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</si>
  <si>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</si>
  <si>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</si>
  <si>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</si>
  <si>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</si>
  <si>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</si>
  <si>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</si>
  <si>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</si>
  <si>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</si>
  <si>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</si>
  <si>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</si>
  <si>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</si>
  <si>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</si>
  <si>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</si>
  <si>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</si>
  <si>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</si>
  <si>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</si>
  <si>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</si>
  <si>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</si>
  <si>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</si>
  <si>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</si>
  <si>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</si>
  <si>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</si>
  <si>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</si>
  <si>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</si>
  <si>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</si>
  <si>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</si>
  <si>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</si>
  <si>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</si>
  <si>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</si>
  <si>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</si>
  <si>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</si>
  <si>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</si>
  <si>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</si>
  <si>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</si>
  <si>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</si>
  <si>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</si>
  <si>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</si>
  <si>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</si>
  <si>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</si>
  <si>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</si>
  <si>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</si>
  <si>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</si>
  <si>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</si>
  <si>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</si>
  <si>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</si>
  <si>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</si>
  <si>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</si>
  <si>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</si>
  <si>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</si>
  <si>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</si>
  <si>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</si>
  <si>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</si>
  <si>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</si>
  <si>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</si>
  <si>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</si>
  <si>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</si>
  <si>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</si>
  <si>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</si>
  <si>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</si>
  <si>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</si>
  <si>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</si>
  <si>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</si>
  <si>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</si>
  <si>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</si>
  <si>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</si>
  <si>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</si>
  <si>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</si>
  <si>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</si>
  <si>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</si>
  <si>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</si>
  <si>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</si>
  <si>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</si>
  <si>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</si>
  <si>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</si>
  <si>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</si>
  <si>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</si>
  <si>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</si>
  <si>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</si>
  <si>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</si>
  <si>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</si>
  <si>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</si>
  <si>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</si>
  <si>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</si>
  <si>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</si>
  <si>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</si>
  <si>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</si>
  <si>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</si>
  <si>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</si>
  <si>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</si>
  <si>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</si>
  <si>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</si>
  <si>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</si>
  <si>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</si>
  <si>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</si>
  <si>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</si>
  <si>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</si>
  <si>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</si>
  <si>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</si>
  <si>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</si>
  <si>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</si>
  <si>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</si>
  <si>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</si>
  <si>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</si>
  <si>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</si>
  <si>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</si>
  <si>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</si>
  <si>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</si>
  <si>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</si>
  <si>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</si>
  <si>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</si>
  <si>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</si>
  <si>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</si>
  <si>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</si>
  <si>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</si>
  <si>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</si>
  <si>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</si>
  <si>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</si>
  <si>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</si>
  <si>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</si>
  <si>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</si>
  <si>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</si>
  <si>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</si>
  <si>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</si>
  <si>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</si>
  <si>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</si>
  <si>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</si>
  <si>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</si>
  <si>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</si>
  <si>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</si>
  <si>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</si>
  <si>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</si>
  <si>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</si>
  <si>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</si>
  <si>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</si>
  <si>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</si>
  <si>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</si>
  <si>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</si>
  <si>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</si>
  <si>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</si>
  <si>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</si>
  <si>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</si>
  <si>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</si>
  <si>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</si>
  <si>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</si>
  <si>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</si>
  <si>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</si>
  <si>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</si>
  <si>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</si>
  <si>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</si>
  <si>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</si>
  <si>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</si>
  <si>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</si>
  <si>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</si>
  <si>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</si>
  <si>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</si>
  <si>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</si>
  <si>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</si>
  <si>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</si>
  <si>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</si>
  <si>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</si>
  <si>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</si>
  <si>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</si>
  <si>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</si>
  <si>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</si>
  <si>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</si>
  <si>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</si>
  <si>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</si>
  <si>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</si>
  <si>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</si>
  <si>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</si>
  <si>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</si>
  <si>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</si>
  <si>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</si>
  <si>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</si>
  <si>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</si>
  <si>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</si>
  <si>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</si>
  <si>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</si>
  <si>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</si>
  <si>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</si>
  <si>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</si>
  <si>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</si>
  <si>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</si>
  <si>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</si>
  <si>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</si>
  <si>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</si>
  <si>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</si>
  <si>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</si>
  <si>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</si>
  <si>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</si>
  <si>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</si>
  <si>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</si>
  <si>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</si>
  <si>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</si>
  <si>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</si>
  <si>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</si>
  <si>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</si>
  <si>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</si>
  <si>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</si>
  <si>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</si>
  <si>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</si>
  <si>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</si>
  <si>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</si>
  <si>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</si>
  <si>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</si>
  <si>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</si>
  <si>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</si>
  <si>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</si>
  <si>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</si>
  <si>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</si>
  <si>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</si>
  <si>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</si>
  <si>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</si>
  <si>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</si>
  <si>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</si>
  <si>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</si>
  <si>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</si>
  <si>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</si>
  <si>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</si>
  <si>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</si>
  <si>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</si>
  <si>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</si>
  <si>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</si>
  <si>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</si>
  <si>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</si>
  <si>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</si>
  <si>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</si>
  <si>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</si>
  <si>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</si>
  <si>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</si>
  <si>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</si>
  <si>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</si>
  <si>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</si>
  <si>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</si>
  <si>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</si>
  <si>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</si>
  <si>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</si>
  <si>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</si>
  <si>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</si>
  <si>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</si>
  <si>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</si>
  <si>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</si>
  <si>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</si>
  <si>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</si>
  <si>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</si>
  <si>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</si>
  <si>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</si>
  <si>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</si>
  <si>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</si>
  <si>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</si>
  <si>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</si>
  <si>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</si>
  <si>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</si>
  <si>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</si>
  <si>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</si>
  <si>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</si>
  <si>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</si>
  <si>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</si>
  <si>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</si>
  <si>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</si>
  <si>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</si>
  <si>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</si>
  <si>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</si>
  <si>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</si>
  <si>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</si>
  <si>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</si>
  <si>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</si>
  <si>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</si>
  <si>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</si>
  <si>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</si>
  <si>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</si>
  <si>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</si>
  <si>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</si>
  <si>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</si>
  <si>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</si>
  <si>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</si>
  <si>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</si>
  <si>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</si>
  <si>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</si>
  <si>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</si>
  <si>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</si>
  <si>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</si>
  <si>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</si>
  <si>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</si>
  <si>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</si>
  <si>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</si>
  <si>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</si>
  <si>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</si>
  <si>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</si>
  <si>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</si>
  <si>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</si>
  <si>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</si>
  <si>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</si>
  <si>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</si>
  <si>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</si>
  <si>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</si>
  <si>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</si>
  <si>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</si>
  <si>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</si>
  <si>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</si>
  <si>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</si>
  <si>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</si>
  <si>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</si>
  <si>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</si>
  <si>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</si>
  <si>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</si>
  <si>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</si>
  <si>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</si>
  <si>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</si>
  <si>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</si>
  <si>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</si>
  <si>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</si>
  <si>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</si>
  <si>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</si>
  <si>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</si>
  <si>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</si>
  <si>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</si>
  <si>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</si>
  <si>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</si>
  <si>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</si>
  <si>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</si>
  <si>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</si>
  <si>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</si>
  <si>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</si>
  <si>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</si>
  <si>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</si>
  <si>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</si>
  <si>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</si>
  <si>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</si>
  <si>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</si>
  <si>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</si>
  <si>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</si>
  <si>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</si>
  <si>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</si>
  <si>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</si>
  <si>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</si>
  <si>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</si>
  <si>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</si>
  <si>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</si>
  <si>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</si>
  <si>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</si>
  <si>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</si>
  <si>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</si>
  <si>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</si>
  <si>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</si>
  <si>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</si>
  <si>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</si>
  <si>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</si>
  <si>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</si>
  <si>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</si>
  <si>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</si>
  <si>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</si>
  <si>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</si>
  <si>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</si>
  <si>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</si>
  <si>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</si>
  <si>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</si>
  <si>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</si>
  <si>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</si>
  <si>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</si>
  <si>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</si>
  <si>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</si>
  <si>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</si>
  <si>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</si>
  <si>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</si>
  <si>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</si>
  <si>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</si>
  <si>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</si>
  <si>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</si>
  <si>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</si>
  <si>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</si>
  <si>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</si>
  <si>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</si>
  <si>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</si>
  <si>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</si>
  <si>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</si>
  <si>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</si>
  <si>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</si>
  <si>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</si>
  <si>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</si>
  <si>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</si>
  <si>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</si>
  <si>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</si>
  <si>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</si>
  <si>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</si>
  <si>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</si>
  <si>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</si>
  <si>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</si>
  <si>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</si>
  <si>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</si>
  <si>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</si>
  <si>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</si>
  <si>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</si>
  <si>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</si>
  <si>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</si>
  <si>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</si>
  <si>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</si>
  <si>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</si>
  <si>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</si>
  <si>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</si>
  <si>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</si>
  <si>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</si>
  <si>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</si>
  <si>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</si>
  <si>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</si>
  <si>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</si>
  <si>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</si>
  <si>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</si>
  <si>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</si>
  <si>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</si>
  <si>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</si>
  <si>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</si>
  <si>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</si>
  <si>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</si>
  <si>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</si>
  <si>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</si>
  <si>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</si>
  <si>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</si>
  <si>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</si>
  <si>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</si>
  <si>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</si>
  <si>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</si>
  <si>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</si>
  <si>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</si>
  <si>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</si>
  <si>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</si>
  <si>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</si>
  <si>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</si>
  <si>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</si>
  <si>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</si>
  <si>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</si>
  <si>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</si>
  <si>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</si>
  <si>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</si>
  <si>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</si>
  <si>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</si>
  <si>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</si>
  <si>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</si>
  <si>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</si>
  <si>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</si>
  <si>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</si>
  <si>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</si>
  <si>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</si>
  <si>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</si>
  <si>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</si>
  <si>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</si>
  <si>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</si>
  <si>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</si>
  <si>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</si>
  <si>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</si>
  <si>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</si>
  <si>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</si>
  <si>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</si>
  <si>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</si>
  <si>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</si>
  <si>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</si>
  <si>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</si>
  <si>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</si>
  <si>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</si>
  <si>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</si>
  <si>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</si>
  <si>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</si>
  <si>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</si>
  <si>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</si>
  <si>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</si>
  <si>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</si>
  <si>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</si>
  <si>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</si>
  <si>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</si>
  <si>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</si>
  <si>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</si>
  <si>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</si>
  <si>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</si>
  <si>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</si>
  <si>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</si>
  <si>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</si>
  <si>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</si>
  <si>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</si>
  <si>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</si>
  <si>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</si>
  <si>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</si>
  <si>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</si>
  <si>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</si>
  <si>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</si>
  <si>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</si>
  <si>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</si>
  <si>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</si>
  <si>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</si>
  <si>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</si>
  <si>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</si>
  <si>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</si>
  <si>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</si>
  <si>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</si>
  <si>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</si>
  <si>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</si>
  <si>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</si>
  <si>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</si>
  <si>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</si>
  <si>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</si>
  <si>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</si>
  <si>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</si>
  <si>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</si>
  <si>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</si>
  <si>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</si>
  <si>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</si>
  <si>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</si>
  <si>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</si>
  <si>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</si>
  <si>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</si>
  <si>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</si>
  <si>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</si>
  <si>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</si>
  <si>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</si>
  <si>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</si>
  <si>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</si>
  <si>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</si>
  <si>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</si>
  <si>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</si>
  <si>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</si>
  <si>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</si>
  <si>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</si>
  <si>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</si>
  <si>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</si>
  <si>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</si>
  <si>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</si>
  <si>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</si>
  <si>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</si>
  <si>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</si>
  <si>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</si>
  <si>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</si>
  <si>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</si>
  <si>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</si>
  <si>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</si>
  <si>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</si>
  <si>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</si>
  <si>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</si>
  <si>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</si>
  <si>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</si>
  <si>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</si>
  <si>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</si>
  <si>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</si>
  <si>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</si>
  <si>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</si>
  <si>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</si>
  <si>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</si>
  <si>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</si>
  <si>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</si>
  <si>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</si>
  <si>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</si>
  <si>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</si>
  <si>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</si>
  <si>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</si>
  <si>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</si>
  <si>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</si>
  <si>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</si>
  <si>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</si>
  <si>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</si>
  <si>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</si>
  <si>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</si>
  <si>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</si>
  <si>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</si>
  <si>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</si>
  <si>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</si>
  <si>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</si>
  <si>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</si>
  <si>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</si>
  <si>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</si>
  <si>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</si>
  <si>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</si>
  <si>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</si>
  <si>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</si>
  <si>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</si>
  <si>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</si>
  <si>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</si>
  <si>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</si>
  <si>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</si>
  <si>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</si>
  <si>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</si>
  <si>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</si>
  <si>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</si>
  <si>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</si>
  <si>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</si>
  <si>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</si>
  <si>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</si>
  <si>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</si>
  <si>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</si>
  <si>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</si>
  <si>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</si>
  <si>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</si>
  <si>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</si>
  <si>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</si>
  <si>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</si>
  <si>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</si>
  <si>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</si>
  <si>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</si>
  <si>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</si>
  <si>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</si>
  <si>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</si>
  <si>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</si>
  <si>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</si>
  <si>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</si>
  <si>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</si>
  <si>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</si>
  <si>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</si>
  <si>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</si>
  <si>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</si>
  <si>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</si>
  <si>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</si>
  <si>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</si>
  <si>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</si>
  <si>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</si>
  <si>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</si>
  <si>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</si>
  <si>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</si>
  <si>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</si>
  <si>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</si>
  <si>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</si>
  <si>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</si>
  <si>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</si>
  <si>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</si>
  <si>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</si>
  <si>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</si>
  <si>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</si>
  <si>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</si>
  <si>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</si>
  <si>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</si>
  <si>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</si>
  <si>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</si>
  <si>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</si>
  <si>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</si>
  <si>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</si>
  <si>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</si>
  <si>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</si>
  <si>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</si>
  <si>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</si>
  <si>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</si>
  <si>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</si>
  <si>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</si>
  <si>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</si>
  <si>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</si>
  <si>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</si>
  <si>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</si>
  <si>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</si>
  <si>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</si>
  <si>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</si>
  <si>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</si>
  <si>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</si>
  <si>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</si>
  <si>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</si>
  <si>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</si>
  <si>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</si>
  <si>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</si>
  <si>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</si>
  <si>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</si>
  <si>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</si>
  <si>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</si>
  <si>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</si>
  <si>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</si>
  <si>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</si>
  <si>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</si>
  <si>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</si>
  <si>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</si>
  <si>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</si>
  <si>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</si>
  <si>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</si>
  <si>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</si>
  <si>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</si>
  <si>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</si>
  <si>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</si>
  <si>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</si>
  <si>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</si>
  <si>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</si>
  <si>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</si>
  <si>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</si>
  <si>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</si>
  <si>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</si>
  <si>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</si>
  <si>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</si>
  <si>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</si>
  <si>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</si>
  <si>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</si>
  <si>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</si>
  <si>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</si>
  <si>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</si>
  <si>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</si>
  <si>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</si>
  <si>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</si>
  <si>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</si>
  <si>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</si>
  <si>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</si>
  <si>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</si>
  <si>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</si>
  <si>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</si>
  <si>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</si>
  <si>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</si>
  <si>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</si>
  <si>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</si>
  <si>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</si>
  <si>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</si>
  <si>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</si>
  <si>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</si>
  <si>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</si>
  <si>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</si>
  <si>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</si>
  <si>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</si>
  <si>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</si>
  <si>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</si>
  <si>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</si>
  <si>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</si>
  <si>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</si>
  <si>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</si>
  <si>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</si>
  <si>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</si>
  <si>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</si>
  <si>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</si>
  <si>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</si>
  <si>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</si>
  <si>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</si>
  <si>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</si>
  <si>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</si>
  <si>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</si>
  <si>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</si>
  <si>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</si>
  <si>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</si>
  <si>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</si>
  <si>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</si>
  <si>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</si>
  <si>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</si>
  <si>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</si>
  <si>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</si>
  <si>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</si>
  <si>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</si>
  <si>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</si>
  <si>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</si>
  <si>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</si>
  <si>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</si>
  <si>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</si>
  <si>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</si>
  <si>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</si>
  <si>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</si>
  <si>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</si>
  <si>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</si>
  <si>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</si>
  <si>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</si>
  <si>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</si>
  <si>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</si>
  <si>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</si>
  <si>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</si>
  <si>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</si>
  <si>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</si>
  <si>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</si>
  <si>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</si>
  <si>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</si>
  <si>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</si>
  <si>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</si>
  <si>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</si>
  <si>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</si>
  <si>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</si>
  <si>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</si>
  <si>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</si>
  <si>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</si>
  <si>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</si>
  <si>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</si>
  <si>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</si>
  <si>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</si>
  <si>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</si>
  <si>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</si>
  <si>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</si>
  <si>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</si>
  <si>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</si>
  <si>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</si>
  <si>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</si>
  <si>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</si>
  <si>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</si>
  <si>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</si>
  <si>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</si>
  <si>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</si>
  <si>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</si>
  <si>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</si>
  <si>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</si>
  <si>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</si>
  <si>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</si>
  <si>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</si>
  <si>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</si>
  <si>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</si>
  <si>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</si>
  <si>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</si>
  <si>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</si>
  <si>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</si>
  <si>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</si>
  <si>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</si>
  <si>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</si>
  <si>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</si>
  <si>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</si>
  <si>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</si>
  <si>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</si>
  <si>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</si>
  <si>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</si>
  <si>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</si>
  <si>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</si>
  <si>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</si>
  <si>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</si>
  <si>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</si>
  <si>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</si>
  <si>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</si>
  <si>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</si>
  <si>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</si>
  <si>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</si>
  <si>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</si>
  <si>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</si>
  <si>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</si>
  <si>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</si>
  <si>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</si>
  <si>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</si>
  <si>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</si>
  <si>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</si>
  <si>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</si>
  <si>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</si>
  <si>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</si>
  <si>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</si>
  <si>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</si>
  <si>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</si>
  <si>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</si>
  <si>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</si>
  <si>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</si>
  <si>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</si>
  <si>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</si>
  <si>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</si>
  <si>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</si>
  <si>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</si>
  <si>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</si>
  <si>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</si>
  <si>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</si>
  <si>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</si>
  <si>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</si>
  <si>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</si>
  <si>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</si>
  <si>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</si>
  <si>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</si>
  <si>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</si>
  <si>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</si>
  <si>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</si>
  <si>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</si>
  <si>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</si>
  <si>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</si>
  <si>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</si>
  <si>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</si>
  <si>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</si>
  <si>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</si>
  <si>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</si>
  <si>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</si>
  <si>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</si>
  <si>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</si>
  <si>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</si>
  <si>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</si>
  <si>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</si>
  <si>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</si>
  <si>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</si>
  <si>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</si>
  <si>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</si>
  <si>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</si>
  <si>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</si>
  <si>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</si>
  <si>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</si>
  <si>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</si>
  <si>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</si>
  <si>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</si>
  <si>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</si>
  <si>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</si>
  <si>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</si>
  <si>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</si>
  <si>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</si>
  <si>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</si>
  <si>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</si>
  <si>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</si>
  <si>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</si>
  <si>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</si>
  <si>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</si>
  <si>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</si>
  <si>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</si>
  <si>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</si>
  <si>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</si>
  <si>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</si>
  <si>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</si>
  <si>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</si>
  <si>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</si>
  <si>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</si>
  <si>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</si>
  <si>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</si>
  <si>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</si>
  <si>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</si>
  <si>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</si>
  <si>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</si>
  <si>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</si>
  <si>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</si>
  <si>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</si>
  <si>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</si>
  <si>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</si>
  <si>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</si>
  <si>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</si>
  <si>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</si>
  <si>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</si>
  <si>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</si>
  <si>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</si>
  <si>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</si>
  <si>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</si>
  <si>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</si>
  <si>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</si>
  <si>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</si>
  <si>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</si>
  <si>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</si>
  <si>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</si>
  <si>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</si>
  <si>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</si>
  <si>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</si>
  <si>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</si>
  <si>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</si>
  <si>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</si>
  <si>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</si>
  <si>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</si>
  <si>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</si>
  <si>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</si>
  <si>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</si>
  <si>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</si>
  <si>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</si>
  <si>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</si>
  <si>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</si>
  <si>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</si>
  <si>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</si>
  <si>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</si>
  <si>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</si>
  <si>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</si>
  <si>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</si>
  <si>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</si>
  <si>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</si>
  <si>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</si>
  <si>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</si>
  <si>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</si>
  <si>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</si>
  <si>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</si>
  <si>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</si>
  <si>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</si>
  <si>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</si>
  <si>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</si>
  <si>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</si>
  <si>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</si>
  <si>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</si>
  <si>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</si>
  <si>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</si>
  <si>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</si>
  <si>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</si>
  <si>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</si>
  <si>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</si>
  <si>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</si>
  <si>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</si>
  <si>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</si>
  <si>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</si>
  <si>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</si>
  <si>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</si>
  <si>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</si>
  <si>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</si>
  <si>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</si>
  <si>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</si>
  <si>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</si>
  <si>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</si>
  <si>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</si>
  <si>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</si>
  <si>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</si>
  <si>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</si>
  <si>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</si>
  <si>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</si>
  <si>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</si>
  <si>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</si>
  <si>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</si>
  <si>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</si>
  <si>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</si>
  <si>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</si>
  <si>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</si>
  <si>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</si>
  <si>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</si>
  <si>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</si>
  <si>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</si>
  <si>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</si>
  <si>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</si>
  <si>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</si>
  <si>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</si>
  <si>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</si>
  <si>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</si>
  <si>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</si>
  <si>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</si>
  <si>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</si>
  <si>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</si>
  <si>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</si>
  <si>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</si>
  <si>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</si>
  <si>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</si>
  <si>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</si>
  <si>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</si>
  <si>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</si>
  <si>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</si>
  <si>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</si>
  <si>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</si>
  <si>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</si>
  <si>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</si>
  <si>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</si>
  <si>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</si>
  <si>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</si>
  <si>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</si>
  <si>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</si>
  <si>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</si>
  <si>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</si>
  <si>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</si>
  <si>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</si>
  <si>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</si>
  <si>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</si>
  <si>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</si>
  <si>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</si>
  <si>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</si>
  <si>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</si>
  <si>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</si>
  <si>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</si>
  <si>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</si>
  <si>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</si>
  <si>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</si>
  <si>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</si>
  <si>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</si>
  <si>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</si>
  <si>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</si>
  <si>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</si>
  <si>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</si>
  <si>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</si>
  <si>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</si>
  <si>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</si>
  <si>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</si>
  <si>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</si>
  <si>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</si>
  <si>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</si>
  <si>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</si>
  <si>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</si>
  <si>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</si>
  <si>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</si>
  <si>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</si>
  <si>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</si>
  <si>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</si>
  <si>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</si>
  <si>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</si>
  <si>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</si>
  <si>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</si>
  <si>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</si>
  <si>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</si>
  <si>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</si>
  <si>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</si>
  <si>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</si>
  <si>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</si>
  <si>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</si>
  <si>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</si>
  <si>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</si>
  <si>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</si>
  <si>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</si>
  <si>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</si>
  <si>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</si>
  <si>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</si>
  <si>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</si>
  <si>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</si>
  <si>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</si>
  <si>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</si>
  <si>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</si>
  <si>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</si>
  <si>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</si>
  <si>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</si>
  <si>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</si>
  <si>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</si>
  <si>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</si>
  <si>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</si>
  <si>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</si>
  <si>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</si>
  <si>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</si>
  <si>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</si>
  <si>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</si>
  <si>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</si>
  <si>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</si>
  <si>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</si>
  <si>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</si>
  <si>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</si>
  <si>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</si>
  <si>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</si>
  <si>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</si>
  <si>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</si>
  <si>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</si>
  <si>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</si>
  <si>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</si>
  <si>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</si>
  <si>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</si>
  <si>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</si>
  <si>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</si>
  <si>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</si>
  <si>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</si>
  <si>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</si>
  <si>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</si>
  <si>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</si>
  <si>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</si>
  <si>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</si>
  <si>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</si>
  <si>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</si>
  <si>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</si>
  <si>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</si>
  <si>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</si>
  <si>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</si>
  <si>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</si>
  <si>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</si>
  <si>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</si>
  <si>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</si>
  <si>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</si>
  <si>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</si>
  <si>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</si>
  <si>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</si>
  <si>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</si>
  <si>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</si>
  <si>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</si>
  <si>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</si>
  <si>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</si>
  <si>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</si>
  <si>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</si>
  <si>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</si>
  <si>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</si>
  <si>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</si>
  <si>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</si>
  <si>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</si>
  <si>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</si>
  <si>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</si>
  <si>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</si>
  <si>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</si>
  <si>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</si>
  <si>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</si>
  <si>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</si>
  <si>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</si>
  <si>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</si>
  <si>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</si>
  <si>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</si>
  <si>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</si>
  <si>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</si>
  <si>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</si>
  <si>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</si>
  <si>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</si>
  <si>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</si>
  <si>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</si>
  <si>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</si>
  <si>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</si>
  <si>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</si>
  <si>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</si>
  <si>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</si>
  <si>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</si>
  <si>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</si>
  <si>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</si>
  <si>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</si>
  <si>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</si>
  <si>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</si>
  <si>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</si>
  <si>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</si>
  <si>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</si>
  <si>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</si>
  <si>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</si>
  <si>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</si>
  <si>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</si>
  <si>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</si>
  <si>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</si>
  <si>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</si>
  <si>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</si>
  <si>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</si>
  <si>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</si>
  <si>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</si>
  <si>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</si>
  <si>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</si>
  <si>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</si>
  <si>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</si>
  <si>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</si>
  <si>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</si>
  <si>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</si>
  <si>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</si>
  <si>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</si>
  <si>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</si>
  <si>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</si>
  <si>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</si>
  <si>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</si>
  <si>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</si>
  <si>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</si>
  <si>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</si>
  <si>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</si>
  <si>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</si>
  <si>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</si>
  <si>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</si>
  <si>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</si>
  <si>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</si>
  <si>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</si>
  <si>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</si>
  <si>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</si>
  <si>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</si>
  <si>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</si>
  <si>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</si>
  <si>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</si>
  <si>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</si>
  <si>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</si>
  <si>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</si>
  <si>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</si>
  <si>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</si>
  <si>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</si>
  <si>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</si>
  <si>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</si>
  <si>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</si>
  <si>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</si>
  <si>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</si>
  <si>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</si>
  <si>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</si>
  <si>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</si>
  <si>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</si>
  <si>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</si>
  <si>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</si>
  <si>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</si>
  <si>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</si>
  <si>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</si>
  <si>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</si>
  <si>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</si>
  <si>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</si>
  <si>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</si>
  <si>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</si>
  <si>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</si>
  <si>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</si>
  <si>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</si>
  <si>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</si>
  <si>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</si>
  <si>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</si>
  <si>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</si>
  <si>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</si>
  <si>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</si>
  <si>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</si>
  <si>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</si>
  <si>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</si>
  <si>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</si>
  <si>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</si>
  <si>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</si>
  <si>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</si>
  <si>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</si>
  <si>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</si>
  <si>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</si>
  <si>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</si>
  <si>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</si>
  <si>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</si>
  <si>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</si>
  <si>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</si>
  <si>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</si>
  <si>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</si>
  <si>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</si>
  <si>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</si>
  <si>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</si>
  <si>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</si>
  <si>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</si>
  <si>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</si>
  <si>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</si>
  <si>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</si>
  <si>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</si>
  <si>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</si>
  <si>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</si>
  <si>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</si>
  <si>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</si>
  <si>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</si>
  <si>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</si>
  <si>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</si>
  <si>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</si>
  <si>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</si>
  <si>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</si>
  <si>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</si>
  <si>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</si>
  <si>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</si>
  <si>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</si>
  <si>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</si>
  <si>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</si>
  <si>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</si>
  <si>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</si>
  <si>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</si>
  <si>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</si>
  <si>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</si>
  <si>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</si>
  <si>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</si>
  <si>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</si>
  <si>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</si>
  <si>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</si>
  <si>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</si>
  <si>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</si>
  <si>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</si>
  <si>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</si>
  <si>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</si>
  <si>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</si>
  <si>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</si>
  <si>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</si>
  <si>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</si>
  <si>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</si>
  <si>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</si>
  <si>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</si>
  <si>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</si>
  <si>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</si>
  <si>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</si>
  <si>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</si>
  <si>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</si>
  <si>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</si>
  <si>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</si>
  <si>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</si>
  <si>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</si>
  <si>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</si>
  <si>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</si>
  <si>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</si>
  <si>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</si>
  <si>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</si>
  <si>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</si>
  <si>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</si>
  <si>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</si>
  <si>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</si>
  <si>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</si>
  <si>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</si>
  <si>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</si>
  <si>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</si>
  <si>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</si>
  <si>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</si>
  <si>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</si>
  <si>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</si>
  <si>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</si>
  <si>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</si>
  <si>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</si>
  <si>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</si>
  <si>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</si>
  <si>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</si>
  <si>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</si>
  <si>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</si>
  <si>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</si>
  <si>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</si>
  <si>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</si>
  <si>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</si>
  <si>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</si>
  <si>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</si>
  <si>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</si>
  <si>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</si>
  <si>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</si>
  <si>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</si>
  <si>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</si>
  <si>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</si>
  <si>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</si>
  <si>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</si>
  <si>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</si>
  <si>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</si>
  <si>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</si>
  <si>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</si>
  <si>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</si>
  <si>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</si>
  <si>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</si>
  <si>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</si>
  <si>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</si>
  <si>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</si>
  <si>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</si>
  <si>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</si>
  <si>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</si>
  <si>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</si>
  <si>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</si>
  <si>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</si>
  <si>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</si>
  <si>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</si>
  <si>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</si>
  <si>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</si>
  <si>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</si>
  <si>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</si>
  <si>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</si>
  <si>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</si>
  <si>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</si>
  <si>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</si>
  <si>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</si>
  <si>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</si>
  <si>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</si>
  <si>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</si>
  <si>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</si>
  <si>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</si>
  <si>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</si>
  <si>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</si>
  <si>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</si>
  <si>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</si>
  <si>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</si>
  <si>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</si>
  <si>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</si>
  <si>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</si>
  <si>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</si>
  <si>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</si>
  <si>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</si>
  <si>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</si>
  <si>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</si>
  <si>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</si>
  <si>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</si>
  <si>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</si>
  <si>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</si>
  <si>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</si>
  <si>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</si>
  <si>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</si>
  <si>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</si>
  <si>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</si>
  <si>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</si>
  <si>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</si>
  <si>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</si>
  <si>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</si>
  <si>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</si>
  <si>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</si>
  <si>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</si>
  <si>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</si>
  <si>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</si>
  <si>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</si>
  <si>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</si>
  <si>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</si>
  <si>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</si>
  <si>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</si>
  <si>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</si>
  <si>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</si>
  <si>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</si>
  <si>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</si>
  <si>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</si>
  <si>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</si>
  <si>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</si>
  <si>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</si>
  <si>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</si>
  <si>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</si>
  <si>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</si>
  <si>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</si>
  <si>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</si>
  <si>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</si>
  <si>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</si>
  <si>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</si>
  <si>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</si>
  <si>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</si>
  <si>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</si>
  <si>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</si>
  <si>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</si>
  <si>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</si>
  <si>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</si>
  <si>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</si>
  <si>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</si>
  <si>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</si>
  <si>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</si>
  <si>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</si>
  <si>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</si>
  <si>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</si>
  <si>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</si>
  <si>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</si>
  <si>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</si>
  <si>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</si>
  <si>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</si>
  <si>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</si>
  <si>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</si>
  <si>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</si>
  <si>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</si>
  <si>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</si>
  <si>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</si>
  <si>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</si>
  <si>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</si>
  <si>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</si>
  <si>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</si>
  <si>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</si>
  <si>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</si>
  <si>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</si>
  <si>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</si>
  <si>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</si>
  <si>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</si>
  <si>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</si>
  <si>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</si>
  <si>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</si>
  <si>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</si>
  <si>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</si>
  <si>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</si>
  <si>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</si>
  <si>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</si>
  <si>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</si>
  <si>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</si>
  <si>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</si>
  <si>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</si>
  <si>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</si>
  <si>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</si>
  <si>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</si>
  <si>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</si>
  <si>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</si>
  <si>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</si>
  <si>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</si>
  <si>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</si>
  <si>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</si>
  <si>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</si>
  <si>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</si>
  <si>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</si>
  <si>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</si>
  <si>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</si>
  <si>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</si>
  <si>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</si>
  <si>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</si>
  <si>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</si>
  <si>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</si>
  <si>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</si>
  <si>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</si>
  <si>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</si>
  <si>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</si>
  <si>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</si>
  <si>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</si>
  <si>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</si>
  <si>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</si>
  <si>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</si>
  <si>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</si>
  <si>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</si>
  <si>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</si>
  <si>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</si>
  <si>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</si>
  <si>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</si>
  <si>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</si>
  <si>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</si>
  <si>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</si>
  <si>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</si>
  <si>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</si>
  <si>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</si>
  <si>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</si>
  <si>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</si>
  <si>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</si>
  <si>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</si>
  <si>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</si>
  <si>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</si>
  <si>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</si>
  <si>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</si>
  <si>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</si>
  <si>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</si>
  <si>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</si>
  <si>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</si>
  <si>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</si>
  <si>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</si>
  <si>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</si>
  <si>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</si>
  <si>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</si>
  <si>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</si>
  <si>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</si>
  <si>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</si>
  <si>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</si>
  <si>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</si>
  <si>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</si>
  <si>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</si>
  <si>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</si>
  <si>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</si>
  <si>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</si>
  <si>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</si>
  <si>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</si>
  <si>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</si>
  <si>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</si>
  <si>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</si>
  <si>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</si>
  <si>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</si>
  <si>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</si>
  <si>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</si>
  <si>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</si>
  <si>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</si>
  <si>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</si>
  <si>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</si>
  <si>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</si>
  <si>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</si>
  <si>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</si>
  <si>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</si>
  <si>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</si>
  <si>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</si>
  <si>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</si>
  <si>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</si>
  <si>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</si>
  <si>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</si>
  <si>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</si>
  <si>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</si>
  <si>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</si>
  <si>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</si>
  <si>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</si>
  <si>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</si>
  <si>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</si>
  <si>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</si>
  <si>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</si>
  <si>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</si>
  <si>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</si>
  <si>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</si>
  <si>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</si>
  <si>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</si>
  <si>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</si>
  <si>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</si>
  <si>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</si>
  <si>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</si>
  <si>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</si>
  <si>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</si>
  <si>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</si>
  <si>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</si>
  <si>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</si>
  <si>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</si>
  <si>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</si>
  <si>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</si>
  <si>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</si>
  <si>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</si>
  <si>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</si>
  <si>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</si>
  <si>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</si>
  <si>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</si>
  <si>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</si>
  <si>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</si>
  <si>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</si>
  <si>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</si>
  <si>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</si>
  <si>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</si>
  <si>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</si>
  <si>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</si>
  <si>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</si>
  <si>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</si>
  <si>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</si>
  <si>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</si>
  <si>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</si>
  <si>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</si>
  <si>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</si>
  <si>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</si>
  <si>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</si>
  <si>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</si>
  <si>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</si>
  <si>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</si>
  <si>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</si>
  <si>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</si>
  <si>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</si>
  <si>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</si>
  <si>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</si>
  <si>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</si>
  <si>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</si>
  <si>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</si>
  <si>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</si>
  <si>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</si>
  <si>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</si>
  <si>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</si>
  <si>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</si>
  <si>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</si>
  <si>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</si>
  <si>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</si>
  <si>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</si>
  <si>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</si>
  <si>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</si>
  <si>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</si>
  <si>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</si>
  <si>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</si>
  <si>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</si>
  <si>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</si>
  <si>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</si>
  <si>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</si>
  <si>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</si>
  <si>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</si>
  <si>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</si>
  <si>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</si>
  <si>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</si>
  <si>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</si>
  <si>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</si>
  <si>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</si>
  <si>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</si>
  <si>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</si>
  <si>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</si>
  <si>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</si>
  <si>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</si>
  <si>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</si>
  <si>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</si>
  <si>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</si>
  <si>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</si>
  <si>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</si>
  <si>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</si>
  <si>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</si>
  <si>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</si>
  <si>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</si>
  <si>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</si>
  <si>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</si>
  <si>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</si>
  <si>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</si>
  <si>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</si>
  <si>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</si>
  <si>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</si>
  <si>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</si>
  <si>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</si>
  <si>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</si>
  <si>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</si>
  <si>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</si>
  <si>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</si>
  <si>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</si>
  <si>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</si>
  <si>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</si>
  <si>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</si>
  <si>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</si>
  <si>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</si>
  <si>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</si>
  <si>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</si>
  <si>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</si>
  <si>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</si>
  <si>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</si>
  <si>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</si>
  <si>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</si>
  <si>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</si>
  <si>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</si>
  <si>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</si>
  <si>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</si>
  <si>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</si>
  <si>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</si>
  <si>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</si>
  <si>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</si>
  <si>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</si>
  <si>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</si>
  <si>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</si>
  <si>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</si>
  <si>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</si>
  <si>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</si>
  <si>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</si>
  <si>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</si>
  <si>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</si>
  <si>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</si>
  <si>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</si>
  <si>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</si>
  <si>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</si>
  <si>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</si>
  <si>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</si>
  <si>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</si>
  <si>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</si>
  <si>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</si>
  <si>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</si>
  <si>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</si>
  <si>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</si>
  <si>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</si>
  <si>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</si>
  <si>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</si>
  <si>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</si>
  <si>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</si>
  <si>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</si>
  <si>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</si>
  <si>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</si>
  <si>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</si>
  <si>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</si>
  <si>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</si>
  <si>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</si>
  <si>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</si>
  <si>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</si>
  <si>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</si>
  <si>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</si>
  <si>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</si>
  <si>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</si>
  <si>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</si>
  <si>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</si>
  <si>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</si>
  <si>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</si>
  <si>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</si>
  <si>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</si>
  <si>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</si>
  <si>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</si>
  <si>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</si>
  <si>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</si>
  <si>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</si>
  <si>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</si>
  <si>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</si>
  <si>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</si>
  <si>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</si>
  <si>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</si>
  <si>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</si>
  <si>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</si>
  <si>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</si>
  <si>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</si>
  <si>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</si>
  <si>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</si>
  <si>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</si>
  <si>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</si>
  <si>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</si>
  <si>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</si>
  <si>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</si>
  <si>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</si>
  <si>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</si>
  <si>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</si>
  <si>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</si>
  <si>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</si>
  <si>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</si>
  <si>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</si>
  <si>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</si>
  <si>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</si>
  <si>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</si>
  <si>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</si>
  <si>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</si>
  <si>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</si>
  <si>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</si>
  <si>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</si>
  <si>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</si>
  <si>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</si>
  <si>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</si>
  <si>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</si>
  <si>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</si>
  <si>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</si>
  <si>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</si>
  <si>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</si>
  <si>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</si>
  <si>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</si>
  <si>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</si>
  <si>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</si>
  <si>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</si>
  <si>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</si>
  <si>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</si>
  <si>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</si>
  <si>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</si>
  <si>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</si>
  <si>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</si>
  <si>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</si>
  <si>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</si>
  <si>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</si>
  <si>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</si>
  <si>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</si>
  <si>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</si>
  <si>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</si>
  <si>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</si>
  <si>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</si>
  <si>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</si>
  <si>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</si>
  <si>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</si>
  <si>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</si>
  <si>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</si>
  <si>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</si>
  <si>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</si>
  <si>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</si>
  <si>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</si>
  <si>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</si>
  <si>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</si>
  <si>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</si>
  <si>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</si>
  <si>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</si>
  <si>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</si>
  <si>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</si>
  <si>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</si>
  <si>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</si>
  <si>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</si>
  <si>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</si>
  <si>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</si>
  <si>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</si>
  <si>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</si>
  <si>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</si>
  <si>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</si>
  <si>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</si>
  <si>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</si>
  <si>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</si>
  <si>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</si>
  <si>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</si>
  <si>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</si>
  <si>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</si>
  <si>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</si>
  <si>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</si>
  <si>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</si>
  <si>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</si>
  <si>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</si>
  <si>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</si>
  <si>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</si>
  <si>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</si>
  <si>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</si>
  <si>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</si>
  <si>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</si>
  <si>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</si>
  <si>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</si>
  <si>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</si>
  <si>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</si>
  <si>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</si>
  <si>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</si>
  <si>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</si>
  <si>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</si>
  <si>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</si>
  <si>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</si>
  <si>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</si>
  <si>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</si>
  <si>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</si>
  <si>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</si>
  <si>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</si>
  <si>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</si>
  <si>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</si>
  <si>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</si>
  <si>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</si>
  <si>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</si>
  <si>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</si>
  <si>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</si>
  <si>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</si>
  <si>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</si>
  <si>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</si>
  <si>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</si>
  <si>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</si>
  <si>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</si>
  <si>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</si>
  <si>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</si>
  <si>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</si>
  <si>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</si>
  <si>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</si>
  <si>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</si>
  <si>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</si>
  <si>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</si>
  <si>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</si>
  <si>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</si>
  <si>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</si>
  <si>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</si>
  <si>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</si>
  <si>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</si>
  <si>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</si>
  <si>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</si>
  <si>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</si>
  <si>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</si>
  <si>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</si>
  <si>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</si>
  <si>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</si>
  <si>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</si>
  <si>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</si>
  <si>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</si>
  <si>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</si>
  <si>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</si>
  <si>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</si>
  <si>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</si>
  <si>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</si>
  <si>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</si>
  <si>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</si>
  <si>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</si>
  <si>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</si>
  <si>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</si>
  <si>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</si>
  <si>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</si>
  <si>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</si>
  <si>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</si>
  <si>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</si>
  <si>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</si>
  <si>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</si>
  <si>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</si>
  <si>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</si>
  <si>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</si>
  <si>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</si>
  <si>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</si>
  <si>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</si>
  <si>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</si>
  <si>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</si>
  <si>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</si>
  <si>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</si>
  <si>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</si>
  <si>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</si>
  <si>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</si>
  <si>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</si>
  <si>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</si>
  <si>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</si>
  <si>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</si>
  <si>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</si>
  <si>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</si>
  <si>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</si>
  <si>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</si>
  <si>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</si>
  <si>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</si>
  <si>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</si>
  <si>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</si>
  <si>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</si>
  <si>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</si>
  <si>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</si>
  <si>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</si>
  <si>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</si>
  <si>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</si>
  <si>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</si>
  <si>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</si>
  <si>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</si>
  <si>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</si>
  <si>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</si>
  <si>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</si>
  <si>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</si>
  <si>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</si>
  <si>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</si>
  <si>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</si>
  <si>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</si>
  <si>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</si>
  <si>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</si>
  <si>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</si>
  <si>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</si>
  <si>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</si>
  <si>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</si>
  <si>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</si>
  <si>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</si>
  <si>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</si>
  <si>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</si>
  <si>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</si>
  <si>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</si>
  <si>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</si>
  <si>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</si>
  <si>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</si>
  <si>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</si>
  <si>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</si>
  <si>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</si>
  <si>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</si>
  <si>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</si>
  <si>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</si>
  <si>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</si>
  <si>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</si>
  <si>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</si>
  <si>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</si>
  <si>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</si>
  <si>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</si>
  <si>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</si>
  <si>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</si>
  <si>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</si>
  <si>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</si>
  <si>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</si>
  <si>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</si>
  <si>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</si>
  <si>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</si>
  <si>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</si>
  <si>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</si>
  <si>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</si>
  <si>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</si>
  <si>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</si>
  <si>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</si>
  <si>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</si>
  <si>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</si>
  <si>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</si>
  <si>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</si>
  <si>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</si>
  <si>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</si>
  <si>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</si>
  <si>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</si>
  <si>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</si>
  <si>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</si>
  <si>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</si>
  <si>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</si>
  <si>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</si>
  <si>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</si>
  <si>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</si>
  <si>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</si>
  <si>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</si>
  <si>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</si>
  <si>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</si>
  <si>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</si>
  <si>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</si>
  <si>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</si>
  <si>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</si>
  <si>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</si>
  <si>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</si>
  <si>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</si>
  <si>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</si>
  <si>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</si>
  <si>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</si>
  <si>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</si>
  <si>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</si>
  <si>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</si>
  <si>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</si>
  <si>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</si>
  <si>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</si>
  <si>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</si>
  <si>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</si>
  <si>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</si>
  <si>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</si>
  <si>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</si>
  <si>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</si>
  <si>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</si>
  <si>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</si>
  <si>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</si>
  <si>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</si>
  <si>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</si>
  <si>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</si>
  <si>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</si>
  <si>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</si>
  <si>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</si>
  <si>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</si>
  <si>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</si>
  <si>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</si>
  <si>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</si>
  <si>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</si>
  <si>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</si>
  <si>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</si>
  <si>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</si>
  <si>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</si>
  <si>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</si>
  <si>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</si>
  <si>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</si>
  <si>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</si>
  <si>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</si>
  <si>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</si>
  <si>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</si>
  <si>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</si>
  <si>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</si>
  <si>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</si>
  <si>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</si>
  <si>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</si>
  <si>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</si>
  <si>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</si>
  <si>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</si>
  <si>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</si>
  <si>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</si>
  <si>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</si>
  <si>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</si>
  <si>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</si>
  <si>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</si>
  <si>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</si>
  <si>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</si>
  <si>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</si>
  <si>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</si>
  <si>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</si>
  <si>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</si>
  <si>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</si>
  <si>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</si>
  <si>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</si>
  <si>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</si>
  <si>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</si>
  <si>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</si>
  <si>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</si>
  <si>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</si>
  <si>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</si>
  <si>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</si>
  <si>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</si>
  <si>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</si>
  <si>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</si>
  <si>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</si>
  <si>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</si>
  <si>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</si>
  <si>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</si>
  <si>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</si>
  <si>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</si>
  <si>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</si>
  <si>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</si>
  <si>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</si>
  <si>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</si>
  <si>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</si>
  <si>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</si>
  <si>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</si>
  <si>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</si>
  <si>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</si>
  <si>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</si>
  <si>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</si>
  <si>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</si>
  <si>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</si>
  <si>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</si>
  <si>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</si>
  <si>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</si>
  <si>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</si>
  <si>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</si>
  <si>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</si>
  <si>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</si>
  <si>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</si>
  <si>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</si>
  <si>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</si>
  <si>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</si>
  <si>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</si>
  <si>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</si>
  <si>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</si>
  <si>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</si>
  <si>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</si>
  <si>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</si>
  <si>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</si>
  <si>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</si>
  <si>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</si>
  <si>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</si>
  <si>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</si>
  <si>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</si>
  <si>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</si>
  <si>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</si>
  <si>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</si>
  <si>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</si>
  <si>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</si>
  <si>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</si>
  <si>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</si>
  <si>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</si>
  <si>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</si>
  <si>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</si>
  <si>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</si>
  <si>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</si>
  <si>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</si>
  <si>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</si>
  <si>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</si>
  <si>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</si>
  <si>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</si>
  <si>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</si>
  <si>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</si>
  <si>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</si>
  <si>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</si>
  <si>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</si>
  <si>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</si>
  <si>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</si>
  <si>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</si>
  <si>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</si>
  <si>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</si>
  <si>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</si>
  <si>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</si>
  <si>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</si>
  <si>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</si>
  <si>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</si>
  <si>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</si>
  <si>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</si>
  <si>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</si>
  <si>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</si>
  <si>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</si>
  <si>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</si>
  <si>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</si>
  <si>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</si>
  <si>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</si>
  <si>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</si>
  <si>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</si>
  <si>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</si>
  <si>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</si>
  <si>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</si>
  <si>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</si>
  <si>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</si>
  <si>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</si>
  <si>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</si>
  <si>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</si>
  <si>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</si>
  <si>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</si>
  <si>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</si>
  <si>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</si>
  <si>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</si>
  <si>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</si>
  <si>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</si>
  <si>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</si>
  <si>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</si>
  <si>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</si>
  <si>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</si>
  <si>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</si>
  <si>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</si>
  <si>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</si>
  <si>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</si>
  <si>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</si>
  <si>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</si>
  <si>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</si>
  <si>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</si>
  <si>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</si>
  <si>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</si>
  <si>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</si>
  <si>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</si>
  <si>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</si>
  <si>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</si>
  <si>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</si>
  <si>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</si>
  <si>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</si>
  <si>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</si>
  <si>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</si>
  <si>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</si>
  <si>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</si>
  <si>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</si>
  <si>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</si>
  <si>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</si>
  <si>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</si>
  <si>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</si>
  <si>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</si>
  <si>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</si>
  <si>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</si>
  <si>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</si>
  <si>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</si>
  <si>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</si>
  <si>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</si>
  <si>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</si>
  <si>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</si>
  <si>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</si>
  <si>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</si>
  <si>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</si>
  <si>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</si>
  <si>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</si>
  <si>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</si>
  <si>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</si>
  <si>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</si>
  <si>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</si>
  <si>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</si>
  <si>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</si>
  <si>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</si>
  <si>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</si>
  <si>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</si>
  <si>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</si>
  <si>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</si>
  <si>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</si>
  <si>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</si>
  <si>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</si>
  <si>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</si>
  <si>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</si>
  <si>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</si>
  <si>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</si>
  <si>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</si>
  <si>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</si>
  <si>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</si>
  <si>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</si>
  <si>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</si>
  <si>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</si>
  <si>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</si>
  <si>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</si>
  <si>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</si>
  <si>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</si>
  <si>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</si>
  <si>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</si>
  <si>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</si>
  <si>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</si>
  <si>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</si>
  <si>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</si>
  <si>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</si>
  <si>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</si>
  <si>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</si>
  <si>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</si>
  <si>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</si>
  <si>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</si>
  <si>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</si>
  <si>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</si>
  <si>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</si>
  <si>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</si>
  <si>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</si>
  <si>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</si>
  <si>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</si>
  <si>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</si>
  <si>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</si>
  <si>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</si>
  <si>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</si>
  <si>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</si>
  <si>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</si>
  <si>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</si>
  <si>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</si>
  <si>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</si>
  <si>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</si>
  <si>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</si>
  <si>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</si>
  <si>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</si>
  <si>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</si>
  <si>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</si>
  <si>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</si>
  <si>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</si>
  <si>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</si>
  <si>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</si>
  <si>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</si>
  <si>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</si>
  <si>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</si>
  <si>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</si>
  <si>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</si>
  <si>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</si>
  <si>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</si>
  <si>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</si>
  <si>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</si>
  <si>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</si>
  <si>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</si>
  <si>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</si>
  <si>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</si>
  <si>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</si>
  <si>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</si>
  <si>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</si>
  <si>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</si>
  <si>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</si>
  <si>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</si>
  <si>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</si>
  <si>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</si>
  <si>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</si>
  <si>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</si>
  <si>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</si>
  <si>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</si>
  <si>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</si>
  <si>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</si>
  <si>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</si>
  <si>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</si>
  <si>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</si>
  <si>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</si>
  <si>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</si>
  <si>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</si>
  <si>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</si>
  <si>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</si>
  <si>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</si>
  <si>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</si>
  <si>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</si>
  <si>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</si>
  <si>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</si>
  <si>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</si>
  <si>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</si>
  <si>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</si>
  <si>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</si>
  <si>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</si>
  <si>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</si>
  <si>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</si>
  <si>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</si>
  <si>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</si>
  <si>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</si>
  <si>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</si>
  <si>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</si>
  <si>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</si>
  <si>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</si>
  <si>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</si>
  <si>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</si>
  <si>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</si>
  <si>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</si>
  <si>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</si>
  <si>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</si>
  <si>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</si>
  <si>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</si>
  <si>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</si>
  <si>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</si>
  <si>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</si>
  <si>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</si>
  <si>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</si>
  <si>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</si>
  <si>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</si>
  <si>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</si>
  <si>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</si>
  <si>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</si>
  <si>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</si>
  <si>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</si>
  <si>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</si>
  <si>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</si>
  <si>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</si>
  <si>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</si>
  <si>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</si>
  <si>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</si>
  <si>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</si>
  <si>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</si>
  <si>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</si>
  <si>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</si>
  <si>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</si>
  <si>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</si>
  <si>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</si>
  <si>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</si>
  <si>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</si>
  <si>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</si>
  <si>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</si>
  <si>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</si>
  <si>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</si>
  <si>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</si>
  <si>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</si>
  <si>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</si>
  <si>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</si>
  <si>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</si>
  <si>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</si>
  <si>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</si>
  <si>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</si>
  <si>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</si>
  <si>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</si>
  <si>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</si>
  <si>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</si>
  <si>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</si>
  <si>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</si>
  <si>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</si>
  <si>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</si>
  <si>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</si>
  <si>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</si>
  <si>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</si>
  <si>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</si>
  <si>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</si>
  <si>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</si>
  <si>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</si>
  <si>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</si>
  <si>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</si>
  <si>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</si>
  <si>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</si>
  <si>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</si>
  <si>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</si>
  <si>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</si>
  <si>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</si>
  <si>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</si>
  <si>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</si>
  <si>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</si>
  <si>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</si>
  <si>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</si>
  <si>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</si>
  <si>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</si>
  <si>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</si>
  <si>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</si>
  <si>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</si>
  <si>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</si>
  <si>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</si>
  <si>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</si>
  <si>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</si>
  <si>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</si>
  <si>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</si>
  <si>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</si>
  <si>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</si>
  <si>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</si>
  <si>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</si>
  <si>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</si>
  <si>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</si>
  <si>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</si>
  <si>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</si>
  <si>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</si>
  <si>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</si>
  <si>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</si>
  <si>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</si>
  <si>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</si>
  <si>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</si>
  <si>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</si>
  <si>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</si>
  <si>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</si>
  <si>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</si>
  <si>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</si>
  <si>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</si>
  <si>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</si>
  <si>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</si>
  <si>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</si>
  <si>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</si>
  <si>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</si>
  <si>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</si>
  <si>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</si>
  <si>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</si>
  <si>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</si>
  <si>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</si>
  <si>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</si>
  <si>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</si>
  <si>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</si>
  <si>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</si>
  <si>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</si>
  <si>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</si>
  <si>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</si>
  <si>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</si>
  <si>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</si>
  <si>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</si>
  <si>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</si>
  <si>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</si>
  <si>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</si>
  <si>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</si>
  <si>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</si>
  <si>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</si>
  <si>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</si>
  <si>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</si>
  <si>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</si>
  <si>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</si>
  <si>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</si>
  <si>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</si>
  <si>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</si>
  <si>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</si>
  <si>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</si>
  <si>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</si>
  <si>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</si>
  <si>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</si>
  <si>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</si>
  <si>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</si>
  <si>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</si>
  <si>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</si>
  <si>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</si>
  <si>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</si>
  <si>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</si>
  <si>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</si>
  <si>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</si>
  <si>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</si>
  <si>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</si>
  <si>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</si>
  <si>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</si>
  <si>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</si>
  <si>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</si>
  <si>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</si>
  <si>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</si>
  <si>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</si>
  <si>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</si>
  <si>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</si>
  <si>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</si>
  <si>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</si>
  <si>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</si>
  <si>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</si>
  <si>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</si>
  <si>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</si>
  <si>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</si>
  <si>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</si>
  <si>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</si>
  <si>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</si>
  <si>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</si>
  <si>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</si>
  <si>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</si>
  <si>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</si>
  <si>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</si>
  <si>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</si>
  <si>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</si>
  <si>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</si>
  <si>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</si>
  <si>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</si>
  <si>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</si>
  <si>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</si>
  <si>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</si>
  <si>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</si>
  <si>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</si>
  <si>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</si>
  <si>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</si>
  <si>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</si>
  <si>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</si>
  <si>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</si>
  <si>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</si>
  <si>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</si>
  <si>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</si>
  <si>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</si>
  <si>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</si>
  <si>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</si>
  <si>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</si>
  <si>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</si>
  <si>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</si>
  <si>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</si>
  <si>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</si>
  <si>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</si>
  <si>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</si>
  <si>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</si>
  <si>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</si>
  <si>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</si>
  <si>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</si>
  <si>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</si>
  <si>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</si>
  <si>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</si>
  <si>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</si>
  <si>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</si>
  <si>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</si>
  <si>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</si>
  <si>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</si>
  <si>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</si>
  <si>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</si>
  <si>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</si>
  <si>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</si>
  <si>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</si>
  <si>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</si>
  <si>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</si>
  <si>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</si>
  <si>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</si>
  <si>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</si>
  <si>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</si>
  <si>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</si>
  <si>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</si>
  <si>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</si>
  <si>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</si>
  <si>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</si>
  <si>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</si>
  <si>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</si>
  <si>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</si>
  <si>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</si>
  <si>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</si>
  <si>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</si>
  <si>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</si>
  <si>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</si>
  <si>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</si>
  <si>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</si>
  <si>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</si>
  <si>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</si>
  <si>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</si>
  <si>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</si>
  <si>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</si>
  <si>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</si>
  <si>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</si>
  <si>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</si>
  <si>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</si>
  <si>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</si>
  <si>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</si>
  <si>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</si>
  <si>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</si>
  <si>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</si>
  <si>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</si>
  <si>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</si>
  <si>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</si>
  <si>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</si>
  <si>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</si>
  <si>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</si>
  <si>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</si>
  <si>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</si>
  <si>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</si>
  <si>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</si>
  <si>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</si>
  <si>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</si>
  <si>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</si>
  <si>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</si>
  <si>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</si>
  <si>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</si>
  <si>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</si>
  <si>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</si>
  <si>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</si>
  <si>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</si>
  <si>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</si>
  <si>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</si>
  <si>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</si>
  <si>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</si>
  <si>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</si>
  <si>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</si>
  <si>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</si>
  <si>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</si>
  <si>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</si>
  <si>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</si>
  <si>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</si>
  <si>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</si>
  <si>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</si>
  <si>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</si>
  <si>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</si>
  <si>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</si>
  <si>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</si>
  <si>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</si>
  <si>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</si>
  <si>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</si>
  <si>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</si>
  <si>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</si>
  <si>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</si>
  <si>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</si>
  <si>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</si>
  <si>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</si>
  <si>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</si>
  <si>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</si>
  <si>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</si>
  <si>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</si>
  <si>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</si>
  <si>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</si>
  <si>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</si>
  <si>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</si>
  <si>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</si>
  <si>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</si>
  <si>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</si>
  <si>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</si>
  <si>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</si>
  <si>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</si>
  <si>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</si>
  <si>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</si>
  <si>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</si>
  <si>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</si>
  <si>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</si>
  <si>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</si>
  <si>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</si>
  <si>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</si>
  <si>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</si>
  <si>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</si>
  <si>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</si>
  <si>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</si>
  <si>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</si>
  <si>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</si>
  <si>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</si>
  <si>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</si>
  <si>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</si>
  <si>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</si>
  <si>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</si>
  <si>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</si>
  <si>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</si>
  <si>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</si>
  <si>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</si>
  <si>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</si>
  <si>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</si>
  <si>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</si>
  <si>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</si>
  <si>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</si>
  <si>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</si>
  <si>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</si>
  <si>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</si>
  <si>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</si>
  <si>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</si>
  <si>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</si>
  <si>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</si>
  <si>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</si>
  <si>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</si>
  <si>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</si>
  <si>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</si>
  <si>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</si>
  <si>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</si>
  <si>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</si>
  <si>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</si>
  <si>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</si>
  <si>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</si>
  <si>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</si>
  <si>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</si>
  <si>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</si>
  <si>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</si>
  <si>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</si>
  <si>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</si>
  <si>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</si>
  <si>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</si>
  <si>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</si>
  <si>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</si>
  <si>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</si>
  <si>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</si>
  <si>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</si>
  <si>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</si>
  <si>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</si>
  <si>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</si>
  <si>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</si>
  <si>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</si>
  <si>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</si>
  <si>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</si>
  <si>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</si>
  <si>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</si>
  <si>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</si>
  <si>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</si>
  <si>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</si>
  <si>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</si>
  <si>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</si>
  <si>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</si>
  <si>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</si>
  <si>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</si>
  <si>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</si>
  <si>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</si>
  <si>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</si>
  <si>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</si>
  <si>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</si>
  <si>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</si>
  <si>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</si>
  <si>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</si>
  <si>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</si>
  <si>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</si>
  <si>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</si>
  <si>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</si>
  <si>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</si>
  <si>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</si>
  <si>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</si>
  <si>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</si>
  <si>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</si>
  <si>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</si>
  <si>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</si>
  <si>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</si>
  <si>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</si>
  <si>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</si>
  <si>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</si>
  <si>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</si>
  <si>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</si>
  <si>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</si>
  <si>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</si>
  <si>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</si>
  <si>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</si>
  <si>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</si>
  <si>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</si>
  <si>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</si>
  <si>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</si>
  <si>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</si>
  <si>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</si>
  <si>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</si>
  <si>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</si>
  <si>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</si>
  <si>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</si>
  <si>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</si>
  <si>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</si>
  <si>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</si>
  <si>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</si>
  <si>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</si>
  <si>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</si>
  <si>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</si>
  <si>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</si>
  <si>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</si>
  <si>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</si>
  <si>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</si>
  <si>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</si>
  <si>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</si>
  <si>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</si>
  <si>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</si>
  <si>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</si>
  <si>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</si>
  <si>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</si>
  <si>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</si>
  <si>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</si>
  <si>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</si>
  <si>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</si>
  <si>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</si>
  <si>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</si>
  <si>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</si>
  <si>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</si>
  <si>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</si>
  <si>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</si>
  <si>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</si>
  <si>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</si>
  <si>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</si>
  <si>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</si>
  <si>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</si>
  <si>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</si>
  <si>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</si>
  <si>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</si>
  <si>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</si>
  <si>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</si>
  <si>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</si>
  <si>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</si>
  <si>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</si>
  <si>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</si>
  <si>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</si>
  <si>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</si>
  <si>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</si>
  <si>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</si>
  <si>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</si>
  <si>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</si>
  <si>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</si>
  <si>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</si>
  <si>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</si>
  <si>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</si>
  <si>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</si>
  <si>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</si>
  <si>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</si>
  <si>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</si>
  <si>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</si>
  <si>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</si>
  <si>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</si>
  <si>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</si>
  <si>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</si>
  <si>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</si>
  <si>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</si>
  <si>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</si>
  <si>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</si>
  <si>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</si>
  <si>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</si>
  <si>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</si>
  <si>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</si>
  <si>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</si>
  <si>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</si>
  <si>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</si>
  <si>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</si>
  <si>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</si>
  <si>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</si>
  <si>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</si>
  <si>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</si>
  <si>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</si>
  <si>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</si>
  <si>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</si>
  <si>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</si>
  <si>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</si>
  <si>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</si>
  <si>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</si>
  <si>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</si>
  <si>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</si>
  <si>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</si>
  <si>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</si>
  <si>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</si>
  <si>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</si>
  <si>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</si>
  <si>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</si>
  <si>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</si>
  <si>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</si>
  <si>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</si>
  <si>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</si>
  <si>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</si>
  <si>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</si>
  <si>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</si>
  <si>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</si>
  <si>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</si>
  <si>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</si>
  <si>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</si>
  <si>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</si>
  <si>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</si>
  <si>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</si>
  <si>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</si>
  <si>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</si>
  <si>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</si>
  <si>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</si>
  <si>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</si>
  <si>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</si>
  <si>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</si>
  <si>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</si>
  <si>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</si>
  <si>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</si>
  <si>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</si>
  <si>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</si>
  <si>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</si>
  <si>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</si>
  <si>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</si>
  <si>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</si>
  <si>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</si>
  <si>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</si>
  <si>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</si>
  <si>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</si>
  <si>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</si>
  <si>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</si>
  <si>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</si>
  <si>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</si>
  <si>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</si>
  <si>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</si>
  <si>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</si>
  <si>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</si>
  <si>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</si>
  <si>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</si>
  <si>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</si>
  <si>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</si>
  <si>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</si>
  <si>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</si>
  <si>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</si>
  <si>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</si>
  <si>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</si>
  <si>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</si>
  <si>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</si>
  <si>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</si>
  <si>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</si>
  <si>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</si>
  <si>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</si>
  <si>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</si>
  <si>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</si>
  <si>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</si>
  <si>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</si>
  <si>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</si>
  <si>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</si>
  <si>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</si>
  <si>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</si>
  <si>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</si>
  <si>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</si>
  <si>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</si>
  <si>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</si>
  <si>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</si>
  <si>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</si>
  <si>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</si>
  <si>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</si>
  <si>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</si>
  <si>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</si>
  <si>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</si>
  <si>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</si>
  <si>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</si>
  <si>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</si>
  <si>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</si>
  <si>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</si>
  <si>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</si>
  <si>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</si>
  <si>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</si>
  <si>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</si>
  <si>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</si>
  <si>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</si>
  <si>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</si>
  <si>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</si>
  <si>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</si>
  <si>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</si>
  <si>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</si>
  <si>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</si>
  <si>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</si>
  <si>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</si>
  <si>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</si>
  <si>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</si>
  <si>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</si>
  <si>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</si>
  <si>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</si>
  <si>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</si>
  <si>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</si>
  <si>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</si>
  <si>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</si>
  <si>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</si>
  <si>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</si>
  <si>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</si>
  <si>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</si>
  <si>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</si>
  <si>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</si>
  <si>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</si>
  <si>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</si>
  <si>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</si>
  <si>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</si>
  <si>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</si>
  <si>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</si>
  <si>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</si>
  <si>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</si>
  <si>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</si>
  <si>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</si>
  <si>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</si>
  <si>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</si>
  <si>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</si>
  <si>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</si>
  <si>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</si>
  <si>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</si>
  <si>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</si>
  <si>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</si>
  <si>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</si>
  <si>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</si>
  <si>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</si>
  <si>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</si>
  <si>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</si>
  <si>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</si>
  <si>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</si>
  <si>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</si>
  <si>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</si>
  <si>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</si>
  <si>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</si>
  <si>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</si>
  <si>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</si>
  <si>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</si>
  <si>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</si>
  <si>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</si>
  <si>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</si>
  <si>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</si>
  <si>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</si>
  <si>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</si>
  <si>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</si>
  <si>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</si>
  <si>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</si>
  <si>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</si>
  <si>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</si>
  <si>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</si>
  <si>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</si>
  <si>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</si>
  <si>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</si>
  <si>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</si>
  <si>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</si>
  <si>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</si>
  <si>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</si>
  <si>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</si>
  <si>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</si>
  <si>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</si>
  <si>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</si>
  <si>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</si>
  <si>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</si>
  <si>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</si>
  <si>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</si>
  <si>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</si>
  <si>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</si>
  <si>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</si>
  <si>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</si>
  <si>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</si>
  <si>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</si>
  <si>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</si>
  <si>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</si>
  <si>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</si>
  <si>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</si>
  <si>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</si>
  <si>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</si>
  <si>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</si>
  <si>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</si>
  <si>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</si>
  <si>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</si>
  <si>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</si>
  <si>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</si>
  <si>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</si>
  <si>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</si>
  <si>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</si>
  <si>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</si>
  <si>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</si>
  <si>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</si>
  <si>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</si>
  <si>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</si>
  <si>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</si>
  <si>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</si>
  <si>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</si>
  <si>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</si>
  <si>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</si>
  <si>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</si>
  <si>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</si>
  <si>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</si>
  <si>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</si>
  <si>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</si>
  <si>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</si>
  <si>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</si>
  <si>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</si>
  <si>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</si>
  <si>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</si>
  <si>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</si>
  <si>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</si>
  <si>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</si>
  <si>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</si>
  <si>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</si>
  <si>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</si>
  <si>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</si>
  <si>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</si>
  <si>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</si>
  <si>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</si>
  <si>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</si>
  <si>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</si>
  <si>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</si>
  <si>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</si>
  <si>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</si>
  <si>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</si>
  <si>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</si>
  <si>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</si>
  <si>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</si>
  <si>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</si>
  <si>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</si>
  <si>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</si>
  <si>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</si>
  <si>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</si>
  <si>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</si>
  <si>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</si>
  <si>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</si>
  <si>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</si>
  <si>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</si>
  <si>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</si>
  <si>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</si>
  <si>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</si>
  <si>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</si>
  <si>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</si>
  <si>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</si>
  <si>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</si>
  <si>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</si>
  <si>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</si>
  <si>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</si>
  <si>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</si>
  <si>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</si>
  <si>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</si>
  <si>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</si>
  <si>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</si>
  <si>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</si>
  <si>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</si>
  <si>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</si>
  <si>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</si>
  <si>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</si>
  <si>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</si>
  <si>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</si>
  <si>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</si>
  <si>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</si>
  <si>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</si>
  <si>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</si>
  <si>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</si>
  <si>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</si>
  <si>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</si>
  <si>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</si>
  <si>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</si>
  <si>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</si>
  <si>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</si>
  <si>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</si>
  <si>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</si>
  <si>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ETA 10 Mins</t>
  </si>
  <si>
    <t>PCM-20251115-00001269</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</si>
  <si>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</si>
  <si>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</si>
  <si>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</si>
  <si>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</si>
  <si>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</si>
  <si>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</si>
  <si>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</si>
  <si>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</si>
  <si>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</si>
  <si>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</si>
  <si>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</si>
  <si>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</si>
  <si>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</si>
  <si>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</si>
  <si>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</si>
  <si>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</si>
  <si>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</si>
  <si>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</si>
  <si>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</si>
  <si>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</si>
  <si>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</si>
  <si>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</si>
  <si>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</si>
  <si>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</si>
  <si>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</si>
  <si>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</si>
  <si>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</si>
  <si>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</si>
  <si>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</si>
  <si>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</si>
  <si>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</si>
  <si>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</si>
  <si>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</si>
  <si>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</si>
  <si>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</si>
  <si>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</si>
  <si>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</si>
  <si>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</si>
  <si>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</si>
  <si>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</si>
  <si>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</si>
  <si>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</si>
  <si>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</si>
  <si>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</si>
  <si>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</si>
  <si>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</si>
  <si>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</si>
  <si>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</si>
  <si>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</si>
  <si>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</si>
  <si>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</si>
  <si>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</si>
  <si>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</si>
  <si>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</si>
  <si>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</si>
  <si>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</si>
  <si>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</si>
  <si>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</si>
  <si>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</si>
  <si>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</si>
  <si>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</si>
  <si>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</si>
  <si>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</si>
  <si>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</si>
  <si>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</si>
  <si>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</si>
  <si>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</si>
  <si>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</si>
  <si>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</si>
  <si>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</si>
  <si>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</si>
  <si>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</si>
  <si>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</si>
  <si>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</si>
  <si>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</si>
  <si>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</si>
  <si>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</si>
  <si>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</si>
  <si>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</si>
  <si>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</si>
  <si>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</si>
  <si>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</si>
  <si>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</si>
  <si>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PCM-20251115-00001275
</t>
  </si>
  <si>
    <t>riy0929</t>
  </si>
  <si>
    <t xml:space="preserve">2025-11-15 10:15:04
</t>
  </si>
  <si>
    <t xml:space="preserve">at site  and checking </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</si>
  <si>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</si>
  <si>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</si>
  <si>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</si>
  <si>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</si>
  <si>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</si>
  <si>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PCM-20251114-00001260</t>
  </si>
  <si>
    <t>team facing major issue in site and team saving hub due to heavy rain /team on the way need 50 Min</t>
  </si>
  <si>
    <t>PCM-20251115-00000515</t>
  </si>
  <si>
    <t>Access issue, main gate closed and owner not responding team on the way to try to access need 20 Min</t>
  </si>
  <si>
    <t>PCM-20251115-00000886</t>
  </si>
  <si>
    <t>access issue, site located at abandoned tourist village, team on the way need 60 Min</t>
  </si>
  <si>
    <t>No PCM</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</si>
  <si>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</si>
  <si>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</si>
  <si>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</si>
  <si>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</si>
  <si>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</si>
  <si>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</si>
  <si>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</si>
  <si>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</si>
  <si>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</si>
  <si>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TT-20251115-01348 // NA</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</si>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</sst>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1" fillId="0" borderId="9" xfId="0" applyNumberFormat="1" applyFont="1" applyBorder="1" applyAlignment="1">
      <alignment horizontal="center" vertical="center"/>
    </xf>
    <xf numFmtId="0" fontId="34" fillId="0" borderId="1" xfId="0" applyFont="1" applyBorder="1"/>
    <xf numFmtId="165" fontId="9" fillId="9" borderId="8" xfId="0" applyNumberFormat="1" applyFont="1" applyFill="1" applyBorder="1" applyAlignment="1">
      <alignment horizontal="center" vertical="center" wrapText="1"/>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7" totalsRowShown="0" headerRowDxfId="15" dataDxfId="14" headerRowBorderDxfId="12" tableBorderDxfId="13">
  <autoFilter ref="A1:L1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313.52947800925904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9.8853009258164093E-2</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4.3633101849991363E-2</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45976.477903935185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45976.477903935185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45976.477903935185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45976.477903935185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45976.477903935185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45976.477903935185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45976.477903935185</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45976.477903935185</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45976.477903935185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45976.477903935185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45976.477903935185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45976.477903935185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45976.477903935185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45976.477903935185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45976.477903935185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45976.477903935185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45976.477903935185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45976.477903935185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45976.477903935185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45976.477903935185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45976.477903935185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45976.477903935185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45976.477903935185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45976.477903935185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45976.477903935185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45976.477903935185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45976.477903935185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45976.477903935185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45976.477903935185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45976.477903935185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45976.477903935185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45976.477903935185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45976.477903935185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45976.477903935185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45976.477903935185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45976.477903935185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45976.477903935185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45976.477903935185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45976.477903935185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45976.477903935185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45976.477903935185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45976.477903935185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45976.477903935185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45976.477903935185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45976.477903935185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45976.477903935185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45976.477903935185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45976.477903935185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45976.477903935185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45976.477903935185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45976.477903935185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45976.477903935185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45976.477903935185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45976.477903935185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45976.477903935185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45976.477903935185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45976.477903935185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45976.477903935185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45976.477903935185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45976.477903935185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45976.477903935185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45976.477903935185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45976.477903935185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45976.477903935185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45976.477903935185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45976.477903935185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45976.477903935185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45976.477903935185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45976.477903935185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45976.477903935185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45976.477903935185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45976.477903935185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45976.477903935185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45976.477903935185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45976.477903935185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45976.477903935185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45976.477903935185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45976.477903935185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45976.477903935185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45976.477903935185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45976.477903935185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45976.477903935185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45976.477903935185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45976.477903935185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45976.477903935185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45976.477903935185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45976.477903935185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45976.477903935185</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92B1FB9D-496E-446F-BC88-55AE39651033}"/>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tabSelected="1" workbookViewId="0">
      <selection activeCell="F6" sqref="F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151.4780659722237</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60" customFormat="1" ht="31.5" customHeight="1">
      <c r="A4" s="162" t="s">
        <v>39109</v>
      </c>
      <c r="B4" s="61" t="str">
        <f>IFERROR(VLOOKUP(D4,DB!A:K,11,0),"")</f>
        <v>R2</v>
      </c>
      <c r="C4" s="61">
        <v>1</v>
      </c>
      <c r="D4" s="61" t="s">
        <v>39110</v>
      </c>
      <c r="E4" s="85" t="s">
        <v>39021</v>
      </c>
      <c r="F4" s="87">
        <v>45976.436342592591</v>
      </c>
      <c r="G4" s="75">
        <f ca="1">IFERROR(NOW()-F4,"-")</f>
        <v>4.156111110933125E-2</v>
      </c>
      <c r="H4" s="87" t="s">
        <v>39111</v>
      </c>
      <c r="I4" s="61" t="str">
        <f>IFERROR(VLOOKUP(D4,DB!A:F,6,0),"")</f>
        <v>Generator-SG</v>
      </c>
      <c r="J4" s="61" t="str">
        <f>IFERROR(VLOOKUP(D4,DB!A:G,7,0),"")</f>
        <v>In progress</v>
      </c>
      <c r="K4" s="86" t="s">
        <v>39112</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161"/>
    </row>
    <row r="5" spans="1:88" ht="31.5" customHeight="1">
      <c r="A5" s="102" t="s">
        <v>39113</v>
      </c>
      <c r="B5" s="18" t="str">
        <f>IFERROR(VLOOKUP(D5,DB!A:K,11,0),"")</f>
        <v>R2</v>
      </c>
      <c r="C5" s="18">
        <v>1</v>
      </c>
      <c r="D5" s="18" t="s">
        <v>39114</v>
      </c>
      <c r="E5" s="103" t="s">
        <v>39021</v>
      </c>
      <c r="F5" s="159">
        <v>45976.436342592591</v>
      </c>
      <c r="G5" s="105">
        <f ca="1">IFERROR(NOW()-F5,"-")</f>
        <v>4.156111110933125E-2</v>
      </c>
      <c r="H5" s="104">
        <v>45976.440057870372</v>
      </c>
      <c r="I5" s="18" t="str">
        <f>IFERROR(VLOOKUP(D5,DB!A:F,6,0),"")</f>
        <v>SCECO</v>
      </c>
      <c r="J5" s="18" t="str">
        <f>IFERROR(VLOOKUP(D5,DB!A:G,7,0),"")</f>
        <v>Dead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45976.477903703701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45976.477903703701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45976.477903935185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45976.477903935185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45976.477903935185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45976.477903935185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45976.477903935185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45976.477903935185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45976.477903935185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45976.477903935185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45976.477903935185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45976.477903935185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45976.477903935185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45976.477903935185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45976.477903935185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45976.477903935185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45976.477903935185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45976.477903935185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45976.477903935185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45976.477903935185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45976.477903935185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45976.477903935185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45976.477903935185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45976.477903935185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45976.477903935185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45976.477903935185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45976.477903935185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45976.477903935185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27"/>
      <c r="B34" s="128" t="str">
        <f>IFERROR(VLOOKUP(D34,DB!A:K,11,0),"")</f>
        <v/>
      </c>
      <c r="C34" s="128"/>
      <c r="D34" s="128"/>
      <c r="E34" s="129"/>
      <c r="F34" s="130"/>
      <c r="G34" s="131">
        <f ca="1">IFERROR(NOW()-F34,"-")</f>
        <v>45976.477903935185</v>
      </c>
      <c r="H34" s="130"/>
      <c r="I34" s="128" t="str">
        <f>IFERROR(VLOOKUP(D34,DB!A:F,6,0),"")</f>
        <v/>
      </c>
      <c r="J34" s="128" t="str">
        <f>IFERROR(VLOOKUP(D34,DB!A:G,7,0),"")</f>
        <v/>
      </c>
      <c r="K34" s="132"/>
      <c r="L34" s="128" t="str">
        <f>IFERROR(VLOOKUP(D34,DB!A:I,9,0),"")</f>
        <v/>
      </c>
      <c r="M34" s="128"/>
      <c r="N34" s="128"/>
      <c r="O34" s="128"/>
      <c r="P34" s="128"/>
      <c r="Q34" s="128"/>
      <c r="R34" s="128"/>
      <c r="S34" s="128"/>
      <c r="T34" s="128"/>
      <c r="U34" s="128"/>
      <c r="V34" s="128"/>
      <c r="W34" s="128"/>
      <c r="X34" s="128"/>
      <c r="Y34" s="128"/>
      <c r="Z34" s="128"/>
      <c r="AA34" s="128"/>
      <c r="AB34" s="128"/>
      <c r="AC34" s="128"/>
      <c r="AD34" s="128"/>
      <c r="AE34" s="128"/>
      <c r="AF34" s="128"/>
      <c r="AG34" s="128"/>
      <c r="AH34" s="128"/>
      <c r="AI34" s="128"/>
      <c r="AJ34" s="128"/>
      <c r="AK34" s="128"/>
      <c r="AL34" s="128"/>
      <c r="AM34" s="128"/>
      <c r="AN34" s="128"/>
      <c r="AO34" s="128"/>
      <c r="AP34" s="128"/>
      <c r="AQ34" s="128"/>
      <c r="AR34" s="128"/>
      <c r="AS34" s="128"/>
      <c r="AT34" s="128"/>
      <c r="AU34" s="128"/>
      <c r="AV34" s="128"/>
      <c r="AW34" s="128"/>
      <c r="AX34" s="128"/>
      <c r="AY34" s="128"/>
      <c r="AZ34" s="128"/>
      <c r="BA34" s="128"/>
      <c r="BB34" s="128"/>
      <c r="BC34" s="128"/>
      <c r="BD34" s="128"/>
      <c r="BE34" s="128"/>
      <c r="BF34" s="128"/>
      <c r="BG34" s="128"/>
      <c r="BH34" s="128"/>
      <c r="BI34" s="128"/>
      <c r="BJ34" s="128"/>
      <c r="BK34" s="128"/>
      <c r="BL34" s="128"/>
      <c r="BM34" s="128"/>
      <c r="BN34" s="128"/>
      <c r="BO34" s="128"/>
      <c r="BP34" s="128"/>
      <c r="BQ34" s="128"/>
      <c r="BR34" s="128"/>
      <c r="BS34" s="128"/>
      <c r="BT34" s="128"/>
      <c r="BU34" s="128"/>
      <c r="BV34" s="128"/>
      <c r="BW34" s="128"/>
      <c r="BX34" s="128"/>
      <c r="BY34" s="128"/>
      <c r="BZ34" s="128"/>
      <c r="CA34" s="128"/>
      <c r="CB34" s="128"/>
      <c r="CC34" s="128"/>
      <c r="CD34" s="128"/>
      <c r="CE34" s="128"/>
      <c r="CF34" s="128"/>
      <c r="CG34" s="128"/>
      <c r="CH34" s="128"/>
      <c r="CI34" s="128"/>
      <c r="CJ34" s="133"/>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45976.477903935185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45976.477903935185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45976.477903935185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45976.477903935185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45976.477903935185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45976.477903935185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45976.477903935185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45976.477903935185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45976.477903935185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45976.477903935185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45976.477903935185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45976.477903935185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45976.477903935185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45976.477903935185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45976.477903935185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45976.477903935185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45976.477903935185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45976.477903935185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45976.477903935185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45976.477903935185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45976.477903935185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45976.477903935185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45976.477903935185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45976.477903935185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45976.477903935185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45976.477903935185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45976.477903935185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45976.477903935185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45976.477903935185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45976.477903935185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45976.477903935185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45976.477903935185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45976.477903935185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45976.477903935185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45976.477903935185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45976.477903935185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45976.477903935185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45976.477903935185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45976.477903935185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45976.477903935185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45976.477903935185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45976.477903935185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45976.477903935185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45976.477903935185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45976.477903935185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45976.477903935185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45976.477903935185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45976.477903935185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45976.477903935185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45976.477903935185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45976.477903935185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45976.477903935185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45976.477903935185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45976.477903935185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45976.477903935185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45976.477903935185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45976.477903935185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45976.477903935185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45976.477903935185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45976.477903935185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45976.477903935185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45976.477903935185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45976.477903935185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45976.477903935185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45976.477903935185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45976.477903935185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45976.477903935185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45976.477903935185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45976.477903935185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45976.477903935185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45976.477903935185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45976.477903935185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45976.477903935185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45976.477903935185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45976.477903935185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45976.477903935185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45976.477903935185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45976.477903935185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45976.477903935185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45976.477903935185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45976.477903935185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45976.477903935185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45976.477903935185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45976.477903935185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45976.477903935185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45976.477903935185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45976.477903935185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45976.477903935185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45976.477903935185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45976.477903935185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45976.477903935185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45976.477903935185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45976.477903935185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45976.477903935185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45976.477903935185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45976.477903935185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45976.477903935185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45976.477903935185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45976.477903935185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45976.477903935185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45976.477903935185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45976.477903935185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45976.477903935185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45976.477903935185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45976.477903935185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45976.477903935185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45976.477903935185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45976.477903935185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45976.477903935185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45976.477903935185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45976.477903935185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45976.477903935185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45976.477903935185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45976.477903935185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45976.477903935185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45976.477903935185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45976.477903935185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45976.477903935185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45976.477903935185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45976.477903935185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45976.477903935185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45976.477903935185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45976.477903935185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45976.477903935185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45976.477903935185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45976.477903935185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45976.477903935185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45976.477903935185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45976.477903935185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45976.477903935185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45976.477903935185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45976.477903935185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45976.477903935185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45976.477903935185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45976.477903935185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45976.477903935185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45976.477903935185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45976.477903935185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45976.477903935185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45976.477903935185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45976.477903935185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45976.477903935185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45976.477903935185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45976.477903935185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45976.477903935185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45976.477903935185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45976.477903935185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45976.477903935185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45976.477903935185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45976.477903935185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45976.477903935185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45976.477903935185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45976.477903935185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45976.477903935185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45976.477903935185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45976.477903935185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45976.477903935185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45976.477903935185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45976.477903935185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45976.477903935185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45976.477903935185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45976.477903935185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45976.477903935185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45976.477903935185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45976.477903935185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45976.477903935185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45976.477903935185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45976.477903935185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45976.477903935185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45976.477903935185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45976.477903935185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45976.477903935185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45976.477903935185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45976.477903935185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45976.477903935185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45976.477903935185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45976.477903935185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45976.477903935185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45976.477903935185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45976.477903935185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45976.477903935185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45976.477903935185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45976.477903935185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45976.477903935185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45976.477903935185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45976.477903935185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45976.477903935185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45976.477903935185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45976.477903935185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45976.477903935185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45976.477903935185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45976.477903935185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45976.477903935185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45976.477903935185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45976.477903935185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45976.477903935185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45976.477903935185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45976.477903935185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45976.477903935185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45976.477903935185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45976.477903935185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45976.477903935185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45976.477903935185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45976.477903935185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45976.477903935185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45976.477903935185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45976.477903935185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45976.477903935185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45976.477903935185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45976.477903935185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45976.477903935185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45976.477903935185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45976.477903935185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45976.477903935185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45976.477903935185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45976.477903935185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45976.477903935185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45976.477903935185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45976.477903935185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45976.477903935185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45976.477903935185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45976.477903935185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45976.477903935185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45976.477903935185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45976.477903935185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45976.477903935185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45976.477903935185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45976.477903935185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45976.477903935185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45976.477903935185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45976.477903935185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45976.477903935185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45976.477903935185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45976.477903935185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45976.477903935185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45976.477903935185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45976.477903935185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45976.477903935185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45976.477903935185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45976.477903935185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45976.477903935185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45976.477903935185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45976.477903935185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45976.477903935185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45976.477903935185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45976.477903935185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45976.477903935185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45976.477903935185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45976.477903935185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45976.477903935185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45976.477903935185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45976.477903935185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45976.477903935185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45976.477903935185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45976.477903935185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45976.477903935185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45976.477903935185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45976.477903935185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45976.477903935185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45976.477903935185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45976.477903935185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45976.477903935185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45976.477903935185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45976.477903935185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45976.477903935185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45976.477903935185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45976.477903935185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45976.477903935185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45976.477903935185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45976.477903935185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45976.477903935185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45976.477903935185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45976.477903935185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45976.477903935185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45976.477903935185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45976.477903935185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45976.477903935185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45976.477903935185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45976.477903935185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45976.477903935185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45976.477903935185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45976.477903935185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45976.477903935185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45976.477903935185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45976.477903935185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45976.477903935185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45976.477903935185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45976.477903935185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45976.477903935185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45976.477903935185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45976.477903935185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45976.477903935185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45976.477903935185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45976.477903935185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45976.477903935185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45976.477903935185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45976.477903935185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45976.477903935185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45976.477903935185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45976.477903935185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45976.477903935185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45976.477903935185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45976.477903935185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45976.477903935185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45976.477903935185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45976.477903935185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45976.477903935185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45976.477903935185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45976.477903935185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45976.477903935185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45976.477903935185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45976.477903935185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45976.477903935185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45976.477903935185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45976.477903935185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45976.477903935185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45976.477903935185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45976.477903935185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45976.477903935185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45976.477903935185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45976.477903935185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45976.477903935185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45976.477903935185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45976.477903935185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45976.477903935185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45976.477903935185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45976.477903935185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45976.477903935185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45976.477903935185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45976.477903935185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45976.477903935185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45976.477903935185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45976.477903935185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45976.477903935185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45976.477903935185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45976.477903935185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45976.477903935185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45976.477903935185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45976.477903935185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45976.477903935185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45976.477903935185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45976.477903935185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45976.477903935185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45976.477903935185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45976.477903935185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45976.477903935185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45976.477903935185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45976.477903935185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45976.477903935185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45976.477903935185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45976.477903935185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45976.477903935185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45976.477903935185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45976.477903935185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45976.477903935185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45976.477903935185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45976.477903935185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45976.477903935185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45976.477903935185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45976.477903935185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45976.477903935185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45976.477903935185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45976.477903935185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45976.477903935185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45976.477903935185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45976.477903935185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45976.477903935185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45976.477903935185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45976.477903935185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45976.477903935185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45976.477903935185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45976.477903935185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45976.477903935185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45976.477903935185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45976.477903935185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45976.477903935185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45976.477903935185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45976.477903935185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45976.477903935185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45976.477903935185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45976.477903935185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45976.477903935185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45976.477903935185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45976.477903935185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45976.477903935185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45976.477903935185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45976.477903935185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45976.477903935185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45976.477903935185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45976.477903935185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45976.477903935185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45976.477903935185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45976.477903935185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45976.477903935185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45976.477903935185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45976.477903935185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45976.477903935185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45976.477903935185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45976.477903935185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45976.477903935185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45976.477903935185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45976.477903935185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45976.477903935185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45976.477903935185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45976.477903935185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45976.477903935185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45976.477903935185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45976.477903935185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45976.477903935185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45976.477903935185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45976.477903935185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45976.477903935185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45976.477903935185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45976.477903935185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45976.477903935185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45976.477903935185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45976.477903935185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45976.477903935185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45976.477903935185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45976.477903935185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45976.477903935185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45976.477903935185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45976.477903935185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45976.477903935185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45976.477903935185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45976.477903935185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45976.477903935185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45976.477903935185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45976.477903935185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45976.477903935185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45976.477903935185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45976.477903935185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45976.477903935185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45976.477903935185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45976.477903935185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45976.477903935185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45976.477903935185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45976.477903935185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45976.477903935185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45976.477903935185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45976.477903935185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45976.477903935185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45976.477903935185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45976.477903935185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45976.477903935185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45976.477903935185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45976.477903935185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45976.477903935185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45976.477903935185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45976.477903935185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45976.477903935185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45976.477903935185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45976.477903935185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45976.477903935185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45976.477903935185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45976.477903935185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45976.477903935185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45976.477903935185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45976.477903935185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45976.477903935185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45976.477903935185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45976.477903935185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45976.477903935185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45976.477903935185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45976.477903935185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45976.477903935185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45976.477903935185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45976.477903935185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45976.477903935185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45976.477903935185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45976.477903935185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45976.477903935185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45976.477903935185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45976.477903935185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45976.477903935185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45976.477903935185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45976.477903935185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45976.477903935185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45976.477903935185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45976.477903935185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45976.477903935185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45976.477903935185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45976.477903935185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45976.477903935185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45976.477903935185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45976.477903935185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45976.477903935185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45976.477903935185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45976.477903935185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45976.477903935185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45976.477903935185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45976.477903935185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45976.477903935185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45976.477903935185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45976.477903935185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45976.477903935185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45976.477903935185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45976.477903935185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45976.477903935185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45976.477903935185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45976.477903935185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45976.477903935185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45976.477903935185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45976.477903935185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45976.477903935185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45976.477903935185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45976.477903935185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45976.477903935185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45976.477903935185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45976.477903935185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45976.477903935185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45976.477903935185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45976.477903935185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45976.477903935185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45976.477903935185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45976.477903935185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45976.477903935185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45976.477903935185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45976.477903935185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45976.477903935185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45976.477903935185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45976.477903935185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45976.477903935185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45976.477903935185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45976.477903935185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45976.477903935185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45976.477903935185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45976.477903935185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45976.477903935185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45976.477903935185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45976.477903935185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45976.477903935185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45976.477903935185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45976.477903935185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45976.477903935185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45976.477903935185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45976.477903935185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45976.477903935185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45976.477903935185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45976.477903935185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45976.477903935185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45976.477903935185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45976.477903935185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45976.477903935185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45976.477903935185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45976.477903935185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45976.477903935185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45976.477903935185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45976.477903935185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45976.477903935185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45976.477903935185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45976.477903935185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45976.477903935185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45976.477903935185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45976.477903935185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45976.477903935185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45976.477903935185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45976.477903935185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45976.477903935185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45976.477903935185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45976.477903935185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45976.477903935185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45976.477903935185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45976.477903935185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45976.477903935185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45976.477903935185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45976.477903935185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45976.477903935185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45976.477903935185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45976.477903935185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45976.477903935185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45976.477903935185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45976.477903935185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45976.477903935185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45976.477903935185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45976.477903935185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45976.477903935185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45976.477903935185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45976.477903935185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45976.477903935185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45976.477903935185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45976.477903935185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45976.477903935185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45976.477903935185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45976.477903935185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45976.477903935185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45976.477903935185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45976.477903935185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45976.477903935185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45976.477903935185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45976.477903935185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45976.477903935185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45976.477903935185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45976.477903935185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45976.477903935185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45976.477903935185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45976.477903935185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45976.477903935185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45976.477903935185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45976.477903935185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45976.477903935185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45976.477903935185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45976.477903935185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45976.477903935185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45976.477903935185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45976.477903935185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45976.477903935185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45976.477903935185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45976.477903935185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45976.477903935185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45976.477903935185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45976.477903935185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45976.477903935185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45976.477903935185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45976.477903935185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45976.477903935185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45976.477903935185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45976.477903935185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45976.477903935185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45976.477903935185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45976.477903935185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45976.477903935185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45976.477903935185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45976.477903935185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45976.477903935185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45976.477903935185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45976.477903935185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45976.477903935185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45976.477903935185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45976.477903935185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45976.477903935185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45976.477903935185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45976.477903935185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45976.477903935185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45976.477903935185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45976.477903935185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45976.477903935185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45976.477903935185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45976.477903935185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45976.477903935185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45976.477903935185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45976.477903935185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45976.477903935185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45976.477903935185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45976.477903935185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45976.477903935185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45976.477903935185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45976.477903935185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45976.477903935185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45976.477903935185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45976.477903935185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45976.477903935185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45976.477903935185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45976.477903935185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45976.477903935185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45976.477903935185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45976.477903935185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45976.477903935185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45976.477903935185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45976.477903935185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45976.477903935185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45976.477903935185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45976.477903935185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45976.477903935185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45976.477903935185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45976.477903935185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45976.477903935185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45976.477903935185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45976.477903935185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45976.477903935185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45976.477903935185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45976.477903935185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45976.477903935185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45976.477903935185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45976.477903935185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45976.477903935185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45976.477903935185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45976.477903935185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45976.477903935185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45976.477903935185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45976.477903935185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45976.477903935185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45976.477903935185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45976.477903935185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45976.477903935185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45976.477903935185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45976.477903935185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45976.477903935185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45976.477903935185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45976.477903935185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45976.477903935185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45976.477903935185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45976.477903935185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45976.477903935185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45976.477903935185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45976.477903935185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45976.477903935185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45976.477903935185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45976.477903935185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45976.477903935185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45976.477903935185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45976.477903935185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45976.477903935185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45976.477903935185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45976.477903935185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45976.477903935185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45976.477903935185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45976.477903935185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45976.477903935185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45976.477903935185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45976.477903935185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45976.477903935185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45976.477903935185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45976.477903935185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45976.477903935185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45976.477903935185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45976.477903935185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45976.477903935185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45976.477903935185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45976.477903935185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45976.477903935185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45976.477903935185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45976.477903935185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45976.477903935185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45976.477903935185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45976.477903935185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45976.477903935185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45976.477903935185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45976.477903935185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45976.477903935185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45976.477903935185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45976.477903935185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45976.477903935185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45976.477903935185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45976.477903935185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45976.477903935185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45976.477903935185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45976.477903935185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45976.477903935185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45976.477903935185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45976.477903935185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45976.477903935185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45976.477903935185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45976.477903935185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45976.477903935185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45976.477903935185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45976.477903935185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45976.477903935185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45976.477903935185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45976.477903935185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45976.477903935185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45976.477903935185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45976.477903935185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45976.477903935185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45976.477903935185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45976.477903935185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45976.477903935185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45976.477903935185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45976.477903935185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45976.477903935185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45976.477903935185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45976.477903935185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45976.477903935185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45976.477903935185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45976.477903935185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45976.477903935185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45976.477903935185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45976.477903935185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45976.477903935185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45976.477903935185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45976.477903935185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45976.477903935185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45976.477903935185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45976.477903935185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45976.477903935185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45976.477903935185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45976.477903935185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45976.477903935185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45976.477903935185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45976.477903935185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45976.477903935185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45976.477903935185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45976.477903935185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45976.477903935185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45976.477903935185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45976.477903935185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45976.477903935185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45976.477903935185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45976.477903935185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45976.477903935185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45976.477903935185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45976.477903935185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45976.477903935185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45976.477903935185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45976.477903935185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45976.477903935185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45976.477903935185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45976.477903935185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45976.477903935185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45976.477903935185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45976.477903935185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45976.477903935185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45976.477903935185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45976.477903935185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45976.477903935185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45976.477903935185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45976.477903935185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45976.477903935185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45976.477903935185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45976.477903935185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45976.477903935185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45976.477903935185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45976.477903935185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45976.477903935185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45976.477903935185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45976.477903935185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45976.477903935185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45976.477903935185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45976.477903935185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45976.477903935185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45976.477903935185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45976.477903935185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45976.477903935185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45976.477903935185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45976.477903935185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45976.477903935185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45976.477903935185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45976.477903935185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45976.477903935185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45976.477903935185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45976.477903935185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45976.477903935185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45976.477903935185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45976.477903935185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45976.477903935185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45976.477903935185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45976.477903935185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45976.477903935185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45976.477903935185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45976.477903935185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45976.477903935185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45976.477903935185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45976.477903935185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45976.477903935185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45976.477903935185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45976.477903935185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45976.477903935185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45976.477903935185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45976.477903935185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45976.477903935185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45976.477903935185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45976.477903935185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45976.477903935185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45976.477903935185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45976.477903935185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45976.477903935185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45976.477903935185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45976.477903935185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45976.477903935185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45976.477903935185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45976.477903935185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45976.477903935185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45976.477903935185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45976.477903935185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45976.477903935185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45976.477903935185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45976.477903935185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45976.477903935185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45976.477903935185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45976.477903935185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45976.477903935185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45976.477903935185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45976.477903935185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45976.477903935185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45976.477903935185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45976.477903935185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45976.477903935185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45976.477903935185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45976.477903935185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45976.477903935185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45976.477903935185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45976.477903935185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45976.477903935185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45976.477903935185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45976.477903935185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45976.477903935185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45976.477903935185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45976.477903935185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45976.477903935185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45976.477903935185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45976.477903935185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45976.477903935185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45976.477903935185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45976.477903935185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45976.477903935185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45976.477903935185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45976.477903935185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45976.477903935185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45976.477903935185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45976.477903935185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45976.477903935185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45976.477903935185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45976.477903935185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45976.477903935185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45976.477903935185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45976.477903935185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45976.477903935185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45976.477903935185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45976.477903935185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45976.477903935185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45976.477903935185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45976.477903935185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45976.477903935185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45976.477903935185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45976.477903935185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45976.477903935185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45976.477903935185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45976.477903935185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45976.477903935185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45976.477903935185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45976.477903935185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45976.477903935185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45976.477903935185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45976.477903935185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45976.477903935185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45976.477903935185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45976.477903935185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45976.477903935185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45976.477903935185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45976.477903935185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45976.477903935185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45976.477903935185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45976.477903935185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45976.477903935185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45976.477903935185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45976.477903935185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45976.477903935185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45976.477903935185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45976.477903935185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45976.477903935185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45976.477903935185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45976.477903935185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45976.477903935185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45976.477903935185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45976.477903935185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45976.477903935185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45976.477903935185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45976.477903935185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45976.477903935185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45976.477903935185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45976.477903935185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45976.477903935185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45976.477903935185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45976.477903935185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45976.477903935185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45976.477903935185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45976.477903935185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45976.477903935185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45976.477903935185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45976.477903935185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45976.477903935185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45976.477903935185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45976.477903935185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45976.477903935185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45976.477903935185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45976.477903935185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45976.477903935185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45976.477903935185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45976.477903935185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45976.477903935185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45976.477903935185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45976.477903935185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45976.477903935185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45976.477903935185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45976.477903935185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45976.477903935185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45976.477903935185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45976.477903935185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45976.477903935185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45976.477903935185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45976.477903935185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45976.477903935185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45976.477903935185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45976.477903935185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45976.477903935185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45976.477903935185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45976.477903935185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45976.477903935185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45976.477903935185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45976.477903935185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45976.477903935185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45976.477903935185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45976.477903935185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45976.477903935185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45976.477903935185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272.99718634258898</v>
      </c>
      <c r="H2" s="96">
        <v>45703.474768518521</v>
      </c>
      <c r="I2" s="96" t="str">
        <f>IFERROR(VLOOKUP(D2,DB!A:F,6,0),"")</f>
        <v>SCECO</v>
      </c>
      <c r="J2" s="96" t="str">
        <f>IFERROR(VLOOKUP(D2,DB!A:G,7,0),"")</f>
        <v>Dead</v>
      </c>
      <c r="K2" s="98" t="s">
        <v>39117</v>
      </c>
      <c r="L2" s="92" t="str">
        <f>IFERROR(VLOOKUP(D2,DB!A:I,9,0),"")</f>
        <v>Latis</v>
      </c>
    </row>
    <row r="3" spans="1:16" ht="36.75" customHeight="1">
      <c r="A3" s="135" t="s">
        <v>39118</v>
      </c>
      <c r="B3" s="135" t="str">
        <f>IFERROR(VLOOKUP(D3,DB!A:K,11,0),"")</f>
        <v>R4</v>
      </c>
      <c r="C3" s="94">
        <v>1</v>
      </c>
      <c r="D3" s="92" t="s">
        <v>36421</v>
      </c>
      <c r="E3" s="95" t="s">
        <v>39021</v>
      </c>
      <c r="F3" s="96">
        <v>45975.803229166668</v>
      </c>
      <c r="G3" s="97">
        <f ca="1">IFERROR(NOW()-F3,"")</f>
        <v>0.67467453703284264</v>
      </c>
      <c r="H3" s="96">
        <v>45975.787465277775</v>
      </c>
      <c r="I3" s="135" t="str">
        <f>IFERROR(VLOOKUP(D3,DB!A:F,6,0),"")</f>
        <v>Generator-SG</v>
      </c>
      <c r="J3" s="135" t="str">
        <f>IFERROR(VLOOKUP(D3,DB!A:G,7,0),"")</f>
        <v>No BB Shifted</v>
      </c>
      <c r="K3" s="98" t="s">
        <v>39119</v>
      </c>
      <c r="L3" s="92" t="str">
        <f>IFERROR(VLOOKUP(D3,DB!A:I,9,0),"")</f>
        <v>Latis</v>
      </c>
    </row>
    <row r="4" spans="1:16" ht="31.5" customHeight="1">
      <c r="A4" s="135" t="s">
        <v>39120</v>
      </c>
      <c r="B4" s="135" t="str">
        <f>IFERROR(VLOOKUP(D4,DB!A:K,11,0),"")</f>
        <v>R4</v>
      </c>
      <c r="C4" s="94">
        <v>1</v>
      </c>
      <c r="D4" s="92" t="s">
        <v>35964</v>
      </c>
      <c r="E4" s="95" t="s">
        <v>39021</v>
      </c>
      <c r="F4" s="96">
        <v>45976.18476851852</v>
      </c>
      <c r="G4" s="97">
        <f ca="1">IFERROR(NOW()-F4,"")</f>
        <v>0.29313518518029014</v>
      </c>
      <c r="H4" s="96">
        <v>45976.176817129628</v>
      </c>
      <c r="I4" s="135" t="str">
        <f>IFERROR(VLOOKUP(D4,DB!A:F,6,0),"")</f>
        <v>SCECO</v>
      </c>
      <c r="J4" s="135" t="str">
        <f>IFERROR(VLOOKUP(D4,DB!A:G,7,0),"")</f>
        <v>Dead</v>
      </c>
      <c r="K4" s="98" t="s">
        <v>39121</v>
      </c>
      <c r="L4" s="92" t="str">
        <f>IFERROR(VLOOKUP(D4,DB!A:I,9,0),"")</f>
        <v>Latis</v>
      </c>
    </row>
    <row r="5" spans="1:16" ht="15" customHeight="1">
      <c r="A5" s="135" t="s">
        <v>39122</v>
      </c>
      <c r="B5" s="135" t="str">
        <f>IFERROR(VLOOKUP(D5,DB!A:K,11,0),"")</f>
        <v>R4</v>
      </c>
      <c r="C5" s="94">
        <v>1</v>
      </c>
      <c r="D5" s="92" t="s">
        <v>32088</v>
      </c>
      <c r="E5" s="95" t="s">
        <v>39021</v>
      </c>
      <c r="F5" s="96">
        <v>45976.283148148148</v>
      </c>
      <c r="G5" s="97">
        <f ca="1">IFERROR(NOW()-F5,"")</f>
        <v>0.19475555555254687</v>
      </c>
      <c r="H5" s="96">
        <v>45976.277083333334</v>
      </c>
      <c r="I5" s="135" t="str">
        <f>IFERROR(VLOOKUP(D5,DB!A:F,6,0),"")</f>
        <v>SCECO</v>
      </c>
      <c r="J5" s="135" t="str">
        <f>IFERROR(VLOOKUP(D5,DB!A:G,7,0),"")</f>
        <v>Dead</v>
      </c>
      <c r="K5" s="98" t="s">
        <v>39123</v>
      </c>
      <c r="L5" s="92" t="str">
        <f>IFERROR(VLOOKUP(D5,DB!A:I,9,0),"")</f>
        <v>Latis</v>
      </c>
    </row>
    <row r="6" spans="1:16" ht="15" customHeight="1">
      <c r="A6" s="135" t="s">
        <v>39124</v>
      </c>
      <c r="B6" s="135" t="str">
        <f>IFERROR(VLOOKUP(D6,DB!A:K,11,0),"")</f>
        <v>R4</v>
      </c>
      <c r="C6" s="94">
        <v>1</v>
      </c>
      <c r="D6" s="92" t="s">
        <v>37524</v>
      </c>
      <c r="E6" s="95" t="s">
        <v>39021</v>
      </c>
      <c r="F6" s="96"/>
      <c r="G6" s="97">
        <f ca="1">IFERROR(NOW()-F6,"")</f>
        <v>45976.477903703701</v>
      </c>
      <c r="H6" s="96">
        <v>45976.299907407411</v>
      </c>
      <c r="I6" s="135" t="str">
        <f>IFERROR(VLOOKUP(D6,DB!A:F,6,0),"")</f>
        <v>SCECO</v>
      </c>
      <c r="J6" s="135" t="str">
        <f>IFERROR(VLOOKUP(D6,DB!A:G,7,0),"")</f>
        <v>Dead</v>
      </c>
      <c r="K6" s="98" t="s">
        <v>39125</v>
      </c>
      <c r="L6" s="92" t="str">
        <f>IFERROR(VLOOKUP(D6,DB!A:I,9,0),"")</f>
        <v>Latis</v>
      </c>
    </row>
    <row r="7" spans="1:16" ht="15" customHeight="1">
      <c r="A7" s="135"/>
      <c r="B7" s="135" t="str">
        <f>IFERROR(VLOOKUP(D7,DB!A:K,11,0),"")</f>
        <v/>
      </c>
      <c r="C7" s="94"/>
      <c r="D7" s="92"/>
      <c r="E7" s="95"/>
      <c r="F7" s="96"/>
      <c r="G7" s="97">
        <f ca="1">IFERROR(NOW()-F7,"")</f>
        <v>45976.477903703701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45976.477903703701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45976.477903703701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45976.477903703701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45976.477903703701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45976.477903703701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45976.477903703701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45976.477903703701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45976.477903703701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45976.477903703701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45976.477903703701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45976.477903703701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45976.477903703701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45976.477903703701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45976.477903703701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45976.477903703701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45976.477903703701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45976.477903703701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45976.477903703701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45976.477903703701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45976.477903703701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45976.477903703701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45976.477903703701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45976.477903703701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45976.477903703701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45976.477903703701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45976.477903703701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45976.477903703701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45976.477903703701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45976.477903703701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45976.477903703701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45976.477903703701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45976.477903703701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45976.477903703701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45976.477903703701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45976.477903703701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45976.477903703701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45976.477903703701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45976.477903703701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45976.477903703701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45976.477903703701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45976.477903703701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45976.477903703701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45976.477903703701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45976.477903703701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45976.477903703701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45976.477903703701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45976.477903703701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45976.477903703701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45976.477903703701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45976.477903703701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45976.477903703701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45976.477903703701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45976.477903703701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45976.477903703701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45976.477903703701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45976.477903703701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45976.477903703701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45976.477903703701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45976.477903703701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45976.477903703701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45976.477903703701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45976.477903703701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45976.477903703701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45976.477903703701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45976.477903703701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45976.477903703701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45976.477903703701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45976.477903703701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45976.477903703701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45976.477903703701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45976.477903703701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45976.477903703701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45976.477903703701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45976.477903703701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45976.477903703701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45976.477903703701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45976.477903703701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45976.477903703701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45976.477903703701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45976.477903703701</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45976.477903703701</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45976.477903703701</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45976.477903703701</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45976.477903703701</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45976.477903703701</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45976.477903703701</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45976.477903703701</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45976.477903703701</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45976.477903703701</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45976.477903703701</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45976.477903703701</v>
      </c>
      <c r="H98" s="96"/>
      <c r="I98" s="135" t="str">
        <f>IFERROR(VLOOKUP(D98,DB!A:F,6,0),"")</f>
        <v/>
      </c>
      <c r="J98" s="135" t="str">
        <f>IFERROR(VLOOKUP(D98,DB!A:G,7,0),"")</f>
        <v/>
      </c>
      <c r="K98" s="98"/>
      <c r="L98" s="92" t="str">
        <f>IFERROR(VLOOKUP(D98,DB!A:I,9,0),"")</f>
        <v/>
      </c>
    </row>
  </sheetData>
  <dataValidations count="2">
    <dataValidation allowBlank="1" showInputMessage="1" showErrorMessage="1" sqref="E1" xr:uid="{A4F81451-56CC-4543-9497-104C4E44EE4B}"/>
    <dataValidation type="list" allowBlank="1" showInputMessage="1" showErrorMessage="1" sqref="E2:E9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39126</v>
      </c>
      <c r="B2" s="37" t="str">
        <f>IFERROR(VLOOKUP(D2,DB!A:K,11,0),"")</f>
        <v>R5</v>
      </c>
      <c r="C2" s="37">
        <v>3</v>
      </c>
      <c r="D2" s="107" t="s">
        <v>36011</v>
      </c>
      <c r="E2" s="37" t="s">
        <v>39021</v>
      </c>
      <c r="F2" s="38">
        <v>45891.832060185188</v>
      </c>
      <c r="G2" s="116">
        <f ca="1">IFERROR(NOW()-F2,"")</f>
        <v>84.645843749996857</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39104</v>
      </c>
      <c r="F3" s="38">
        <v>45926.188877314817</v>
      </c>
      <c r="G3" s="116">
        <f t="shared" ref="G3" ca="1" si="0">IFERROR(NOW()-F3,"")</f>
        <v>50.289026620368531</v>
      </c>
      <c r="H3" s="38">
        <v>45926.158159722225</v>
      </c>
      <c r="I3" s="37" t="str">
        <f>IFERROR(VLOOKUP(D3,DB!A:F,6,0),"")</f>
        <v>SCECO</v>
      </c>
      <c r="J3" s="37" t="str">
        <f>IFERROR(VLOOKUP(D3,DB!A:G,7,0),"")</f>
        <v>Good</v>
      </c>
      <c r="K3" s="37" t="s">
        <v>39129</v>
      </c>
      <c r="L3" s="37" t="str">
        <f>IFERROR(VLOOKUP(D3,DB!A:I,9,0),"")</f>
        <v>Latis</v>
      </c>
      <c r="M3" s="106"/>
    </row>
    <row r="4" spans="1:13" ht="48" customHeight="1">
      <c r="A4" s="124" t="s">
        <v>39130</v>
      </c>
      <c r="B4" s="124" t="str">
        <f>IFERROR(VLOOKUP(D4,DB!A:K,11,0),"")</f>
        <v>R5</v>
      </c>
      <c r="C4" s="124">
        <v>1</v>
      </c>
      <c r="D4" s="124" t="s">
        <v>34758</v>
      </c>
      <c r="E4" s="124" t="s">
        <v>39104</v>
      </c>
      <c r="F4" s="125">
        <v>45948.661111111112</v>
      </c>
      <c r="G4" s="126">
        <f t="shared" ref="G4" ca="1" si="1">IFERROR(NOW()-F4,"")</f>
        <v>27.816792824072763</v>
      </c>
      <c r="H4" s="125">
        <v>45948.661111111112</v>
      </c>
      <c r="I4" s="124" t="str">
        <f>IFERROR(VLOOKUP(D4,DB!A:F,6,0),"")</f>
        <v>SCECO</v>
      </c>
      <c r="J4" s="124" t="str">
        <f>IFERROR(VLOOKUP(D4,DB!A:G,7,0),"")</f>
        <v>Dead</v>
      </c>
      <c r="K4" s="124" t="s">
        <v>39131</v>
      </c>
      <c r="L4" s="124" t="str">
        <f>IFERROR(VLOOKUP(D4,DB!A:I,9,0),"")</f>
        <v>Latis</v>
      </c>
    </row>
    <row r="5" spans="1:13" ht="30.75">
      <c r="A5" s="124" t="s">
        <v>39132</v>
      </c>
      <c r="B5" s="124" t="s">
        <v>5443</v>
      </c>
      <c r="C5" s="124">
        <v>1</v>
      </c>
      <c r="D5" s="124" t="s">
        <v>32330</v>
      </c>
      <c r="E5" s="124" t="s">
        <v>39021</v>
      </c>
      <c r="F5" s="125">
        <v>45968.848599537036</v>
      </c>
      <c r="G5" s="126">
        <v>0.54726851851851854</v>
      </c>
      <c r="H5" s="125">
        <v>45968.827465277776</v>
      </c>
      <c r="I5" s="124" t="s">
        <v>22</v>
      </c>
      <c r="J5" s="124" t="s">
        <v>65</v>
      </c>
      <c r="K5" s="124" t="s">
        <v>39133</v>
      </c>
      <c r="L5" s="124" t="s">
        <v>8145</v>
      </c>
    </row>
    <row r="6" spans="1:13">
      <c r="A6" s="124"/>
      <c r="B6" s="124" t="str">
        <f>IFERROR(VLOOKUP(D6,DB!A:K,11,0),"")</f>
        <v/>
      </c>
      <c r="C6" s="124"/>
      <c r="D6" s="124"/>
      <c r="E6" s="124"/>
      <c r="F6" s="124"/>
      <c r="G6" s="126">
        <f t="shared" ref="G6:G52" ca="1" si="2">IFERROR(NOW()-F6,"")</f>
        <v>45976.477903935185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45976.477903935185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45976.477903935185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45976.477903935185</v>
      </c>
      <c r="H9" s="125"/>
      <c r="I9" s="124" t="str">
        <f>IFERROR(VLOOKUP(D9,DB!A:F,6,0),"")</f>
        <v/>
      </c>
      <c r="J9" s="124" t="str">
        <f>IFERROR(VLOOKUP(D9,DB!A:G,7,0),"")</f>
        <v/>
      </c>
      <c r="K9" s="124"/>
      <c r="L9" s="124" t="str">
        <f>IFERROR(VLOOKUP(D9,DB!A:I,9,0),"")</f>
        <v/>
      </c>
    </row>
    <row r="10" spans="1:13">
      <c r="A10" s="124"/>
      <c r="B10" s="124" t="str">
        <f>IFERROR(VLOOKUP(D10,DB!A:K,11,0),"")</f>
        <v/>
      </c>
      <c r="C10" s="124"/>
      <c r="D10" s="158"/>
      <c r="E10" s="124"/>
      <c r="F10" s="124"/>
      <c r="G10" s="126">
        <f t="shared" ca="1" si="2"/>
        <v>45976.477903935185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45976.477903935185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45976.477903935185</v>
      </c>
      <c r="H12" s="125"/>
      <c r="I12" s="124" t="str">
        <f>IFERROR(VLOOKUP(D12,DB!A:F,6,0),"")</f>
        <v/>
      </c>
      <c r="J12" s="124" t="str">
        <f>IFERROR(VLOOKUP(D12,DB!A:G,7,0),"")</f>
        <v/>
      </c>
      <c r="K12" s="124"/>
      <c r="L12" s="124" t="str">
        <f>IFERROR(VLOOKUP(D12,DB!A:I,9,0),"")</f>
        <v/>
      </c>
    </row>
    <row r="13" spans="1:13">
      <c r="A13" s="124"/>
      <c r="B13" s="124" t="str">
        <f>IFERROR(VLOOKUP(D13,DB!A:K,11,0),"")</f>
        <v/>
      </c>
      <c r="C13" s="124"/>
      <c r="D13" s="156"/>
      <c r="E13" s="124"/>
      <c r="F13" s="124"/>
      <c r="G13" s="126">
        <f t="shared" ca="1" si="2"/>
        <v>45976.477903935185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45976.477903935185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45976.477903935185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45976.477903935185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45976.477903935185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45976.477903935185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45976.477903935185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45976.477903935185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45976.477903935185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45976.477903935185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45976.477903935185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45976.477903935185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45976.477903935185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45976.477903935185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45976.477903935185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45976.477903935185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45976.477903935185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45976.477903935185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45976.477903935185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45976.477903935185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45976.477903935185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45976.477903935185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45976.477903935185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45976.477903935185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45976.477903935185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45976.477903935185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45976.477903935185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45976.477903935185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45976.477903935185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45976.477903935185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45976.477903935185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45976.477903935185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45976.477903935185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45976.477903935185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45976.477903935185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45976.477903935185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45976.477903935185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45976.477903935185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45976.477903935185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45976.477903935185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ref="G53:G116" ca="1" si="3">IFERROR(NOW()-F53,"")</f>
        <v>45976.477903935185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45976.477903935185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45976.477903935185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45976.477903935185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45976.477903935185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45976.477903935185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45976.477903935185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45976.477903935185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45976.477903935185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45976.477903935185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45976.477903935185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45976.477903935185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45976.477903935185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45976.477903935185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45976.477903935185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45976.477903935185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45976.477903935185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45976.477903935185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45976.477903935185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45976.477903935185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45976.477903935185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45976.477903935185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45976.477903935185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45976.477903935185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45976.477903935185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45976.477903935185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45976.477903935185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45976.477903935185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45976.477903935185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45976.477903935185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45976.477903935185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45976.477903935185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45976.477903935185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45976.477903935185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45976.477903935185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45976.477903935185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45976.477903935185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45976.477903935185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45976.477903935185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45976.477903935185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45976.477903935185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45976.477903935185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45976.477903935185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45976.477903935185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45976.477903935185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45976.477903935185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45976.477903935185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45976.477903935185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45976.477903935185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45976.477903935185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45976.477903935185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45976.477903935185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45976.477903935185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45976.477903935185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45976.477903935185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45976.477903935185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45976.477903935185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45976.477903935185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45976.477903935185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45976.477903935185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45976.477903935185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45976.477903935185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45976.477903935185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45976.477903935185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4">IFERROR(NOW()-F117,"")</f>
        <v>45976.477903935185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45976.477903935185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45976.477903935185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45976.477903935185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45976.477903935185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45976.477903935185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45976.477903935185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45976.477903935185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45976.477903935185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45976.477903935185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45976.477903935185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45976.477903935185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45976.477903935185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45976.477903935185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45976.477903935185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45976.477903935185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45976.477903935185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45976.477903935185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45976.477903935185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45976.477903935185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45976.477903935185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45976.477903935185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45976.477903935185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45976.477903935185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45976.477903935185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45976.477903935185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45976.477903935185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45976.477903935185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45976.477903935185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45976.477903935185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45976.477903935185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45976.477903935185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45976.477903935185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45976.477903935185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45976.477903935185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45976.477903935185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45976.477903935185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45976.477903935185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45976.477903935185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45976.477903935185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45976.477903935185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45976.477903935185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45976.477903935185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45976.477903935185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45976.477903935185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45976.477903935185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45976.477903935185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45976.477903935185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45976.477903935185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45976.477903935185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45976.477903935185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45976.477903935185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45976.477903935185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45976.477903935185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45976.477903935185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45976.477903935185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45976.477903935185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45976.477903935185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45976.477903935185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45976.477903935185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45976.477903935185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45976.477903935185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45976.477903935185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45976.477903935185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5">IFERROR(NOW()-F181,"")</f>
        <v>45976.477903935185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45976.477903935185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45976.477903935185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45976.477903935185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45976.477903935185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45976.477903935185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45976.477903935185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45976.477903935185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45976.477903935185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45976.477903935185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45976.477903935185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45976.477903935185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45976.477903935185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45976.477903935185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45976.477903935185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45976.477903935185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45976.477903935185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45976.477903935185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45976.477903935185</v>
      </c>
      <c r="H199" s="124"/>
      <c r="I199" s="124" t="str">
        <f>IFERROR(VLOOKUP(D199,DB!A:F,6,0),"")</f>
        <v/>
      </c>
      <c r="J199" s="124" t="str">
        <f>IFERROR(VLOOKUP(D199,DB!A:G,7,0),"")</f>
        <v/>
      </c>
      <c r="K199" s="124"/>
      <c r="L199" s="124" t="str">
        <f>IFERROR(VLOOKUP(D199,DB!A:I,9,0),"")</f>
        <v/>
      </c>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7"/>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39134</v>
      </c>
      <c r="B2" s="141" t="str">
        <f>IFERROR(VLOOKUP(D2,DB!A:K,11,0),"")</f>
        <v>R6</v>
      </c>
      <c r="C2" s="142">
        <v>5</v>
      </c>
      <c r="D2" s="141" t="s">
        <v>32023</v>
      </c>
      <c r="E2" s="124" t="s">
        <v>39021</v>
      </c>
      <c r="F2" s="157"/>
      <c r="G2" s="75">
        <f ca="1">IFERROR(NOW()-F2,"-")</f>
        <v>45976.477903703701</v>
      </c>
      <c r="H2" s="143">
        <v>45976.443136574075</v>
      </c>
      <c r="I2" s="141" t="str">
        <f>IFERROR(VLOOKUP(D2,DB!A:F,6,0),"")</f>
        <v>SCECO</v>
      </c>
      <c r="J2" s="141" t="str">
        <f>IFERROR(VLOOKUP(D2,DB!A:G,7,0),"")</f>
        <v>Vandalized+No BB Design</v>
      </c>
      <c r="K2" s="144" t="s">
        <v>39135</v>
      </c>
      <c r="L2" s="145" t="str">
        <f>IFERROR(VLOOKUP(D2,DB!A:I,9,0),"")</f>
        <v>Latis</v>
      </c>
    </row>
    <row r="3" spans="1:16382" ht="31.5" customHeight="1">
      <c r="A3" s="140"/>
      <c r="B3" s="141" t="str">
        <f>IFERROR(VLOOKUP(D3,DB!A:K,11,0),"")</f>
        <v/>
      </c>
      <c r="C3" s="142"/>
      <c r="D3" s="141"/>
      <c r="E3" s="124"/>
      <c r="F3" s="143"/>
      <c r="G3" s="105">
        <f t="shared" ref="G3:G19" ca="1" si="0">IFERROR(NOW()-F3,"-")</f>
        <v>45976.477903935185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45976.477903935185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45976.477903935185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45976.477903935185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45976.477903935185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45976.477903935185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45976.477903935185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45976.477903935185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45976.477903935185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45976.477903935185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45976.477903935185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45976.477903935185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45976.477903935185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45976.477903935185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45976.477903935185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45976.477903935185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45976.477903935185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ref="G20:G83" ca="1" si="1">IFERROR(NOW()-F20,"-")</f>
        <v>45976.477903935185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45976.477903935185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45976.477903935185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45976.477903935185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45976.477903935185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45976.477903935185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45976.477903935185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45976.477903935185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45976.477903935185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45976.477903935185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45976.477903935185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45976.477903935185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45976.477903935185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45976.477903935185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45976.477903935185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45976.477903935185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45976.477903935185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45976.477903935185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45976.477903935185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45976.477903935185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45976.477903935185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45976.477903935185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45976.477903935185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45976.477903935185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45976.477903935185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45976.477903935185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45976.477903935185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45976.477903935185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45976.477903935185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45976.477903935185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45976.477903935185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45976.477903935185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45976.477903935185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45976.477903935185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45976.477903935185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45976.477903935185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45976.477903935185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45976.477903935185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45976.477903935185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45976.477903935185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45976.477903935185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45976.477903935185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45976.477903935185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45976.477903935185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45976.477903935185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45976.477903935185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45976.477903935185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45976.477903935185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45976.477903935185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45976.477903935185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45976.477903935185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45976.477903935185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45976.477903935185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45976.477903935185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45976.477903935185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45976.477903935185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45976.477903935185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45976.477903935185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45976.477903935185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45976.477903935185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45976.477903935185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45976.477903935185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45976.477903935185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45976.477903935185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ref="G84:G117" ca="1" si="2">IFERROR(NOW()-F84,"-")</f>
        <v>45976.477903935185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45976.477903935185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45976.477903935185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45976.477903935185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45976.477903935185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45976.477903935185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45976.477903935185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45976.477903935185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45976.477903935185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45976.477903935185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45976.477903935185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45976.477903935185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45976.477903935185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45976.477903935185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45976.477903935185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45976.477903935185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45976.477903935185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45976.477903935185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45976.477903935185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45976.477903935185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45976.477903935185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45976.477903935185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45976.477903935185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45976.477903935185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45976.477903935185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45976.477903935185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45976.477903935185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45976.477903935185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45976.477903935185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45976.477903935185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45976.477903935185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45976.477903935185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45976.477903935185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45976.477903935185</v>
      </c>
      <c r="H117" s="143"/>
      <c r="I117" s="141" t="str">
        <f>IFERROR(VLOOKUP(D117,DB!A:F,6,0),"")</f>
        <v/>
      </c>
      <c r="J117" s="141" t="str">
        <f>IFERROR(VLOOKUP(D117,DB!A:G,7,0),"")</f>
        <v/>
      </c>
      <c r="K117" s="144"/>
      <c r="L117" s="145" t="str">
        <f>IFERROR(VLOOKUP(D117,DB!A:I,9,0),"")</f>
        <v/>
      </c>
    </row>
  </sheetData>
  <dataValidations count="2">
    <dataValidation allowBlank="1" showInputMessage="1" showErrorMessage="1" sqref="E1" xr:uid="{9E1BC488-8814-4F8A-8DBE-742B3278AB71}"/>
    <dataValidation type="list" allowBlank="1" showInputMessage="1" showErrorMessage="1" sqref="E2:E11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2025-11-15T08:30:15Z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