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57" documentId="120_S{2AC9BD13-BADA-5192-A53E-5A8FF88502F6}" xr6:coauthVersionLast="47" xr6:coauthVersionMax="47" xr10:uidLastSave="{5AD1AFB9-4FC3-474D-8759-7BE1E12392F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<sst xmlns="http://schemas.openxmlformats.org/spreadsheetml/2006/main" count="180304" uniqueCount="39131">
  <si>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</si>
  <si>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</si>
  <si>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</si>
  <si>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</si>
  <si>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</si>
  <si>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</si>
  <si>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</si>
  <si>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</si>
  <si>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</si>
  <si>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</si>
  <si>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</si>
  <si>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</si>
  <si>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</si>
  <si>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</si>
  <si>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</si>
  <si>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</si>
  <si>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</si>
  <si>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</si>
  <si>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</si>
  <si>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</si>
  <si>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</si>
  <si>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</si>
  <si>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</si>
  <si>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</si>
  <si>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</si>
  <si>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</si>
  <si>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</si>
  <si>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</si>
  <si>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</si>
  <si>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</si>
  <si>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</si>
  <si>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</si>
  <si>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</si>
  <si>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</si>
  <si>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</si>
  <si>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</si>
  <si>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</si>
  <si>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</si>
  <si>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</si>
  <si>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</si>
  <si>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</si>
  <si>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</si>
  <si>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</si>
  <si>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</si>
  <si>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</si>
  <si>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</si>
  <si>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</si>
  <si>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</si>
  <si>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</si>
  <si>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</si>
  <si>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</si>
  <si>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</si>
  <si>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</si>
  <si>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</si>
  <si>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</si>
  <si>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</si>
  <si>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</si>
  <si>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</si>
  <si>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</si>
  <si>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</si>
  <si>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</si>
  <si>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</si>
  <si>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</si>
  <si>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</si>
  <si>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</si>
  <si>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</si>
  <si>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</si>
  <si>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</si>
  <si>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</si>
  <si>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</si>
  <si>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</si>
  <si>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</si>
  <si>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</si>
  <si>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</si>
  <si>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</si>
  <si>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</si>
  <si>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</si>
  <si>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</si>
  <si>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</si>
  <si>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</si>
  <si>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</si>
  <si>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</si>
  <si>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</si>
  <si>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</si>
  <si>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</si>
  <si>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</si>
  <si>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</si>
  <si>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</si>
  <si>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</si>
  <si>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</si>
  <si>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</si>
  <si>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</si>
  <si>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</si>
  <si>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</si>
  <si>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</si>
  <si>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</si>
  <si>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</si>
  <si>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</si>
  <si>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</si>
  <si>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</si>
  <si>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</si>
  <si>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</si>
  <si>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</si>
  <si>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</si>
  <si>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</si>
  <si>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</si>
  <si>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</si>
  <si>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</si>
  <si>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</si>
  <si>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</si>
  <si>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</si>
  <si>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</si>
  <si>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</si>
  <si>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</si>
  <si>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</si>
  <si>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</si>
  <si>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</si>
  <si>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</si>
  <si>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</si>
  <si>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</si>
  <si>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</si>
  <si>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</si>
  <si>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</si>
  <si>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</si>
  <si>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</si>
  <si>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</si>
  <si>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</si>
  <si>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</si>
  <si>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</si>
  <si>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</si>
  <si>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</si>
  <si>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</si>
  <si>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</si>
  <si>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</si>
  <si>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</si>
  <si>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</si>
  <si>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</si>
  <si>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</si>
  <si>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</si>
  <si>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</si>
  <si>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</si>
  <si>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</si>
  <si>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</si>
  <si>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</si>
  <si>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</si>
  <si>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</si>
  <si>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</si>
  <si>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</si>
  <si>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</si>
  <si>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</si>
  <si>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</si>
  <si>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</si>
  <si>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</si>
  <si>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</si>
  <si>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</si>
  <si>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</si>
  <si>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</si>
  <si>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</si>
  <si>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</si>
  <si>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</si>
  <si>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</si>
  <si>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</si>
  <si>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</si>
  <si>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</si>
  <si>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</si>
  <si>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</si>
  <si>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</si>
  <si>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</si>
  <si>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</si>
  <si>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</si>
  <si>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</si>
  <si>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</si>
  <si>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</si>
  <si>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</si>
  <si>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</si>
  <si>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</si>
  <si>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</si>
  <si>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</si>
  <si>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</si>
  <si>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</si>
  <si>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</si>
  <si>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</si>
  <si>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</si>
  <si>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</si>
  <si>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</si>
  <si>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</si>
  <si>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</si>
  <si>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</si>
  <si>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</si>
  <si>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</si>
  <si>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</si>
  <si>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</si>
  <si>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</si>
  <si>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</si>
  <si>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</si>
  <si>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</si>
  <si>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</si>
  <si>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</si>
  <si>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</si>
  <si>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</si>
  <si>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</si>
  <si>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</si>
  <si>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</si>
  <si>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</si>
  <si>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</si>
  <si>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</si>
  <si>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</si>
  <si>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</si>
  <si>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</si>
  <si>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</si>
  <si>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</si>
  <si>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</si>
  <si>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</si>
  <si>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</si>
  <si>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</si>
  <si>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</si>
  <si>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</si>
  <si>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</si>
  <si>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</si>
  <si>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</si>
  <si>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</si>
  <si>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</si>
  <si>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</si>
  <si>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</si>
  <si>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</si>
  <si>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</si>
  <si>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</si>
  <si>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</si>
  <si>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</si>
  <si>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</si>
  <si>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</si>
  <si>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</si>
  <si>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</si>
  <si>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</si>
  <si>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</si>
  <si>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</si>
  <si>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</si>
  <si>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</si>
  <si>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</si>
  <si>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</si>
  <si>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</si>
  <si>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</si>
  <si>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</si>
  <si>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</si>
  <si>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</si>
  <si>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</si>
  <si>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</si>
  <si>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</si>
  <si>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</si>
  <si>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</si>
  <si>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</si>
  <si>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</si>
  <si>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</si>
  <si>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</si>
  <si>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</si>
  <si>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</si>
  <si>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</si>
  <si>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</si>
  <si>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</si>
  <si>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</si>
  <si>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</si>
  <si>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</si>
  <si>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</si>
  <si>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</si>
  <si>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</si>
  <si>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</si>
  <si>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</si>
  <si>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</si>
  <si>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</si>
  <si>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</si>
  <si>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</si>
  <si>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</si>
  <si>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</si>
  <si>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</si>
  <si>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</si>
  <si>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</si>
  <si>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</si>
  <si>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</si>
  <si>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</si>
  <si>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</si>
  <si>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</si>
  <si>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</si>
  <si>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</si>
  <si>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</si>
  <si>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</si>
  <si>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</si>
  <si>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</si>
  <si>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</si>
  <si>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</si>
  <si>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</si>
  <si>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</si>
  <si>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</si>
  <si>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</si>
  <si>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</si>
  <si>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</si>
  <si>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</si>
  <si>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</si>
  <si>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</si>
  <si>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</si>
  <si>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</si>
  <si>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</si>
  <si>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</si>
  <si>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</si>
  <si>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</si>
  <si>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</si>
  <si>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</si>
  <si>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</si>
  <si>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</si>
  <si>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</si>
  <si>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</si>
  <si>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</si>
  <si>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</si>
  <si>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</si>
  <si>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</si>
  <si>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</si>
  <si>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</si>
  <si>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</si>
  <si>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</si>
  <si>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</si>
  <si>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</si>
  <si>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</si>
  <si>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</si>
  <si>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</si>
  <si>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</si>
  <si>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</si>
  <si>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</si>
  <si>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</si>
  <si>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</si>
  <si>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</si>
  <si>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</si>
  <si>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</si>
  <si>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</si>
  <si>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</si>
  <si>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</si>
  <si>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</si>
  <si>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</si>
  <si>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</si>
  <si>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</si>
  <si>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</si>
  <si>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</si>
  <si>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</si>
  <si>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</si>
  <si>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</si>
  <si>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</si>
  <si>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</si>
  <si>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</si>
  <si>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</si>
  <si>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</si>
  <si>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</si>
  <si>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</si>
  <si>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</si>
  <si>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</si>
  <si>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</si>
  <si>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</si>
  <si>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</si>
  <si>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</si>
  <si>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</si>
  <si>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</si>
  <si>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</si>
  <si>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</si>
  <si>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</si>
  <si>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</si>
  <si>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</si>
  <si>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</si>
  <si>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</si>
  <si>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</si>
  <si>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</si>
  <si>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</si>
  <si>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</si>
  <si>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</si>
  <si>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</si>
  <si>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</si>
  <si>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</si>
  <si>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</si>
  <si>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</si>
  <si>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</si>
  <si>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</si>
  <si>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</si>
  <si>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</si>
  <si>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</si>
  <si>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</si>
  <si>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</si>
  <si>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</si>
  <si>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</si>
  <si>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</si>
  <si>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</si>
  <si>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</si>
  <si>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</si>
  <si>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</si>
  <si>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</si>
  <si>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</si>
  <si>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</si>
  <si>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</si>
  <si>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</si>
  <si>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</si>
  <si>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</si>
  <si>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</si>
  <si>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</si>
  <si>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</si>
  <si>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</si>
  <si>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</si>
  <si>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</si>
  <si>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</si>
  <si>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</si>
  <si>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</si>
  <si>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</si>
  <si>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</si>
  <si>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</si>
  <si>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</si>
  <si>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</si>
  <si>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</si>
  <si>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</si>
  <si>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</si>
  <si>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</si>
  <si>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</si>
  <si>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</si>
  <si>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</si>
  <si>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</si>
  <si>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</si>
  <si>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</si>
  <si>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</si>
  <si>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</si>
  <si>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</si>
  <si>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</si>
  <si>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</si>
  <si>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</si>
  <si>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</si>
  <si>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</si>
  <si>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</si>
  <si>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</si>
  <si>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</si>
  <si>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</si>
  <si>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</si>
  <si>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</si>
  <si>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</si>
  <si>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</si>
  <si>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</si>
  <si>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</si>
  <si>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</si>
  <si>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</si>
  <si>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</si>
  <si>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</si>
  <si>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</si>
  <si>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</si>
  <si>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</si>
  <si>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</si>
  <si>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</si>
  <si>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</si>
  <si>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</si>
  <si>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</si>
  <si>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</si>
  <si>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</si>
  <si>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</si>
  <si>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</si>
  <si>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</si>
  <si>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</si>
  <si>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</si>
  <si>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</si>
  <si>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</si>
  <si>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</si>
  <si>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</si>
  <si>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</si>
  <si>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</si>
  <si>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</si>
  <si>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</si>
  <si>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</si>
  <si>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</si>
  <si>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</si>
  <si>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</si>
  <si>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</si>
  <si>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</si>
  <si>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</si>
  <si>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</si>
  <si>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</si>
  <si>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</si>
  <si>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</si>
  <si>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</si>
  <si>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</si>
  <si>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</si>
  <si>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</si>
  <si>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</si>
  <si>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</si>
  <si>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</si>
  <si>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</si>
  <si>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</si>
  <si>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</si>
  <si>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</si>
  <si>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</si>
  <si>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</si>
  <si>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</si>
  <si>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</si>
  <si>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</si>
  <si>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</si>
  <si>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</si>
  <si>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</si>
  <si>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</si>
  <si>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</si>
  <si>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</si>
  <si>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</si>
  <si>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</si>
  <si>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</si>
  <si>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</si>
  <si>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</si>
  <si>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</si>
  <si>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</si>
  <si>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</si>
  <si>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</si>
  <si>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</si>
  <si>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</si>
  <si>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</si>
  <si>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</si>
  <si>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</si>
  <si>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</si>
  <si>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</si>
  <si>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</si>
  <si>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</si>
  <si>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</si>
  <si>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</si>
  <si>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</si>
  <si>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</si>
  <si>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</si>
  <si>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</si>
  <si>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</si>
  <si>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</si>
  <si>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</si>
  <si>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</si>
  <si>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</si>
  <si>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</si>
  <si>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</si>
  <si>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</si>
  <si>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</si>
  <si>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</si>
  <si>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</si>
  <si>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</si>
  <si>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</si>
  <si>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</si>
  <si>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</si>
  <si>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</si>
  <si>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</si>
  <si>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</si>
  <si>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</si>
  <si>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</si>
  <si>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</si>
  <si>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</si>
  <si>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</si>
  <si>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</si>
  <si>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</si>
  <si>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</si>
  <si>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</si>
  <si>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</si>
  <si>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</si>
  <si>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</si>
  <si>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</si>
  <si>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</si>
  <si>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</si>
  <si>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</si>
  <si>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</si>
  <si>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</si>
  <si>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</si>
  <si>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</si>
  <si>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</si>
  <si>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</si>
  <si>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</si>
  <si>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</si>
  <si>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</si>
  <si>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</si>
  <si>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</si>
  <si>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</si>
  <si>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</si>
  <si>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</si>
  <si>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</si>
  <si>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</si>
  <si>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</si>
  <si>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</si>
  <si>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</si>
  <si>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</si>
  <si>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</si>
  <si>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</si>
  <si>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</si>
  <si>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</si>
  <si>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</si>
  <si>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</si>
  <si>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</si>
  <si>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</si>
  <si>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</si>
  <si>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</si>
  <si>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</si>
  <si>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</si>
  <si>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</si>
  <si>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</si>
  <si>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</si>
  <si>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</si>
  <si>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</si>
  <si>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</si>
  <si>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</si>
  <si>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</si>
  <si>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</si>
  <si>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</si>
  <si>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</si>
  <si>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</si>
  <si>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</si>
  <si>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</si>
  <si>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</si>
  <si>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</si>
  <si>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</si>
  <si>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</si>
  <si>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</si>
  <si>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</si>
  <si>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</si>
  <si>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</si>
  <si>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</si>
  <si>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</si>
  <si>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</si>
  <si>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</si>
  <si>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</si>
  <si>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</si>
  <si>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</si>
  <si>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</si>
  <si>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</si>
  <si>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</si>
  <si>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</si>
  <si>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</si>
  <si>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</si>
  <si>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</si>
  <si>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</si>
  <si>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</si>
  <si>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</si>
  <si>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</si>
  <si>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</si>
  <si>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</si>
  <si>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</si>
  <si>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</si>
  <si>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</si>
  <si>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</si>
  <si>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</si>
  <si>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</si>
  <si>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</si>
  <si>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</si>
  <si>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</si>
  <si>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</si>
  <si>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</si>
  <si>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</si>
  <si>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</si>
  <si>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</si>
  <si>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</si>
  <si>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</si>
  <si>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</si>
  <si>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</si>
  <si>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</si>
  <si>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</si>
  <si>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</si>
  <si>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</si>
  <si>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</si>
  <si>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</si>
  <si>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</si>
  <si>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</si>
  <si>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</si>
  <si>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</si>
  <si>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</si>
  <si>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</si>
  <si>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</si>
  <si>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</si>
  <si>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</si>
  <si>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</si>
  <si>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</si>
  <si>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</si>
  <si>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</si>
  <si>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</si>
  <si>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</si>
  <si>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</si>
  <si>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</si>
  <si>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</si>
  <si>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</si>
  <si>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</si>
  <si>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</si>
  <si>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</si>
  <si>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</si>
  <si>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</si>
  <si>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</si>
  <si>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</si>
  <si>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</si>
  <si>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</si>
  <si>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</si>
  <si>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</si>
  <si>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</si>
  <si>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</si>
  <si>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</si>
  <si>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</si>
  <si>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</si>
  <si>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</si>
  <si>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</si>
  <si>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</si>
  <si>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</si>
  <si>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</si>
  <si>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</si>
  <si>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</si>
  <si>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</si>
  <si>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</si>
  <si>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</si>
  <si>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</si>
  <si>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</si>
  <si>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</si>
  <si>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</si>
  <si>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</si>
  <si>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</si>
  <si>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</si>
  <si>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</si>
  <si>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</si>
  <si>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</si>
  <si>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</si>
  <si>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</si>
  <si>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</si>
  <si>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</si>
  <si>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</si>
  <si>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</si>
  <si>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</si>
  <si>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</si>
  <si>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</si>
  <si>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</si>
  <si>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</si>
  <si>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</si>
  <si>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</si>
  <si>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</si>
  <si>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</si>
  <si>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</si>
  <si>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</si>
  <si>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</si>
  <si>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</si>
  <si>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</si>
  <si>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</si>
  <si>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</si>
  <si>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</si>
  <si>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</si>
  <si>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</si>
  <si>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</si>
  <si>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</si>
  <si>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</si>
  <si>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</si>
  <si>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</si>
  <si>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</si>
  <si>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</si>
  <si>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</si>
  <si>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</si>
  <si>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</si>
  <si>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</si>
  <si>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</si>
  <si>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</si>
  <si>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</si>
  <si>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</si>
  <si>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</si>
  <si>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</si>
  <si>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</si>
  <si>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</si>
  <si>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</si>
  <si>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</si>
  <si>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</si>
  <si>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</si>
  <si>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</si>
  <si>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</si>
  <si>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</si>
  <si>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</si>
  <si>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</si>
  <si>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</si>
  <si>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</si>
  <si>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</si>
  <si>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</si>
  <si>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</si>
  <si>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</si>
  <si>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</si>
  <si>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</si>
  <si>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</si>
  <si>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</si>
  <si>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</si>
  <si>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</si>
  <si>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</si>
  <si>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</si>
  <si>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</si>
  <si>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</si>
  <si>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</si>
  <si>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</si>
  <si>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</si>
  <si>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</si>
  <si>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</si>
  <si>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</si>
  <si>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</si>
  <si>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</si>
  <si>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</si>
  <si>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</si>
  <si>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</si>
  <si>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</si>
  <si>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</si>
  <si>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</si>
  <si>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</si>
  <si>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</si>
  <si>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</si>
  <si>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</si>
  <si>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</si>
  <si>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</si>
  <si>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</si>
  <si>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</si>
  <si>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</si>
  <si>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</si>
  <si>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</si>
  <si>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</si>
  <si>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</si>
  <si>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</si>
  <si>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</si>
  <si>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</si>
  <si>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</si>
  <si>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</si>
  <si>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</si>
  <si>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</si>
  <si>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</si>
  <si>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</si>
  <si>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</si>
  <si>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</si>
  <si>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</si>
  <si>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</si>
  <si>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</si>
  <si>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</si>
  <si>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</si>
  <si>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</si>
  <si>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</si>
  <si>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</si>
  <si>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</si>
  <si>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</si>
  <si>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</si>
  <si>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</si>
  <si>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</si>
  <si>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</si>
  <si>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</si>
  <si>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</si>
  <si>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</si>
  <si>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</si>
  <si>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</si>
  <si>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</si>
  <si>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</si>
  <si>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</si>
  <si>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</si>
  <si>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</si>
  <si>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</si>
  <si>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</si>
  <si>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</si>
  <si>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</si>
  <si>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</si>
  <si>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</si>
  <si>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</si>
  <si>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</si>
  <si>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</si>
  <si>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</si>
  <si>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</si>
  <si>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</si>
  <si>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</si>
  <si>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</si>
  <si>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</si>
  <si>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</si>
  <si>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</si>
  <si>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</si>
  <si>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</si>
  <si>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</si>
  <si>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</si>
  <si>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</si>
  <si>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</si>
  <si>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</si>
  <si>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</si>
  <si>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</si>
  <si>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</si>
  <si>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</si>
  <si>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</si>
  <si>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</si>
  <si>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</si>
  <si>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</si>
  <si>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</si>
  <si>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</si>
  <si>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</si>
  <si>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</si>
  <si>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</si>
  <si>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</si>
  <si>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</si>
  <si>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</si>
  <si>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</si>
  <si>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</si>
  <si>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</si>
  <si>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</si>
  <si>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</si>
  <si>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</si>
  <si>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</si>
  <si>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</si>
  <si>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</si>
  <si>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</si>
  <si>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</si>
  <si>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</si>
  <si>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</si>
  <si>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</si>
  <si>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</si>
  <si>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</si>
  <si>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</si>
  <si>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</si>
  <si>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</si>
  <si>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</si>
  <si>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</si>
  <si>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</si>
  <si>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</si>
  <si>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</si>
  <si>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</si>
  <si>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</si>
  <si>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</si>
  <si>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</si>
  <si>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</si>
  <si>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</si>
  <si>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</si>
  <si>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</si>
  <si>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</si>
  <si>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</si>
  <si>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</si>
  <si>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</si>
  <si>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</si>
  <si>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</si>
  <si>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</si>
  <si>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</si>
  <si>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</si>
  <si>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</si>
  <si>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</si>
  <si>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</si>
  <si>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</si>
  <si>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</si>
  <si>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</si>
  <si>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</si>
  <si>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</si>
  <si>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</si>
  <si>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</si>
  <si>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</si>
  <si>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</si>
  <si>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</si>
  <si>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</si>
  <si>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</si>
  <si>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</si>
  <si>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</si>
  <si>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</si>
  <si>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</si>
  <si>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</si>
  <si>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</si>
  <si>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</si>
  <si>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</si>
  <si>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</si>
  <si>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</si>
  <si>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</si>
  <si>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</si>
  <si>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</si>
  <si>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</si>
  <si>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</si>
  <si>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</si>
  <si>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</si>
  <si>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</si>
  <si>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</si>
  <si>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</si>
  <si>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</si>
  <si>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</si>
  <si>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</si>
  <si>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</si>
  <si>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</si>
  <si>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</si>
  <si>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</si>
  <si>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</si>
  <si>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</si>
  <si>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</si>
  <si>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</si>
  <si>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</si>
  <si>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</si>
  <si>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</si>
  <si>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</si>
  <si>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</si>
  <si>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</si>
  <si>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</si>
  <si>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</si>
  <si>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</si>
  <si>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</si>
  <si>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</si>
  <si>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</si>
  <si>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</si>
  <si>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</si>
  <si>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</si>
  <si>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</si>
  <si>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</si>
  <si>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</si>
  <si>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</si>
  <si>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</si>
  <si>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</si>
  <si>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</si>
  <si>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</si>
  <si>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</si>
  <si>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</si>
  <si>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</si>
  <si>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</si>
  <si>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</si>
  <si>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</si>
  <si>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</si>
  <si>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</si>
  <si>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</si>
  <si>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</si>
  <si>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</si>
  <si>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</si>
  <si>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</si>
  <si>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</si>
  <si>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</si>
  <si>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</si>
  <si>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</si>
  <si>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</si>
  <si>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</si>
  <si>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</si>
  <si>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</si>
  <si>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</si>
  <si>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</si>
  <si>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</si>
  <si>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</si>
  <si>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</si>
  <si>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</si>
  <si>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</si>
  <si>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</si>
  <si>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</si>
  <si>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</si>
  <si>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</si>
  <si>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</si>
  <si>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</si>
  <si>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</si>
  <si>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</si>
  <si>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</si>
  <si>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</si>
  <si>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</si>
  <si>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</si>
  <si>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</si>
  <si>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</si>
  <si>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</si>
  <si>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</si>
  <si>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</si>
  <si>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</si>
  <si>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</si>
  <si>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</si>
  <si>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</si>
  <si>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</si>
  <si>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</si>
  <si>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</si>
  <si>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</si>
  <si>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</si>
  <si>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</si>
  <si>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</si>
  <si>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</si>
  <si>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</si>
  <si>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</si>
  <si>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</si>
  <si>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</si>
  <si>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</si>
  <si>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</si>
  <si>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</si>
  <si>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</si>
  <si>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</si>
  <si>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</si>
  <si>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</si>
  <si>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</si>
  <si>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</si>
  <si>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</si>
  <si>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</si>
  <si>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</si>
  <si>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</si>
  <si>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</si>
  <si>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</si>
  <si>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</si>
  <si>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</si>
  <si>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</si>
  <si>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</si>
  <si>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</si>
  <si>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</si>
  <si>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</si>
  <si>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</si>
  <si>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</si>
  <si>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</si>
  <si>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</si>
  <si>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</si>
  <si>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</si>
  <si>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</si>
  <si>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</si>
  <si>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</si>
  <si>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</si>
  <si>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</si>
  <si>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</si>
  <si>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</si>
  <si>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</si>
  <si>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</si>
  <si>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</si>
  <si>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</si>
  <si>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</si>
  <si>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</si>
  <si>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</si>
  <si>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</si>
  <si>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</si>
  <si>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</si>
  <si>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</si>
  <si>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</si>
  <si>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</si>
  <si>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</si>
  <si>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</si>
  <si>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</si>
  <si>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</si>
  <si>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</si>
  <si>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</si>
  <si>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</si>
  <si>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</si>
  <si>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</si>
  <si>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</si>
  <si>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</si>
  <si>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</si>
  <si>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</si>
  <si>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</si>
  <si>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</si>
  <si>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</si>
  <si>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</si>
  <si>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</si>
  <si>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</si>
  <si>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</si>
  <si>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</si>
  <si>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</si>
  <si>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</si>
  <si>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</si>
  <si>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</si>
  <si>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</si>
  <si>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</si>
  <si>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</si>
  <si>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</si>
  <si>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</si>
  <si>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</si>
  <si>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</si>
  <si>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</si>
  <si>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</si>
  <si>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</si>
  <si>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</si>
  <si>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</si>
  <si>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</si>
  <si>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</si>
  <si>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</si>
  <si>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</si>
  <si>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</si>
  <si>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</si>
  <si>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</si>
  <si>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</si>
  <si>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</si>
  <si>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</si>
  <si>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</si>
  <si>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</si>
  <si>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</si>
  <si>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</si>
  <si>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</si>
  <si>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</si>
  <si>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</si>
  <si>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</si>
  <si>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</si>
  <si>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</si>
  <si>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</si>
  <si>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</si>
  <si>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</si>
  <si>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</si>
  <si>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</si>
  <si>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</si>
  <si>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</si>
  <si>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</si>
  <si>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</si>
  <si>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</si>
  <si>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</si>
  <si>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</si>
  <si>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</si>
  <si>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</si>
  <si>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</si>
  <si>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</si>
  <si>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</si>
  <si>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</si>
  <si>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</si>
  <si>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</si>
  <si>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</si>
  <si>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</si>
  <si>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</si>
  <si>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</si>
  <si>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</si>
  <si>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</si>
  <si>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</si>
  <si>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</si>
  <si>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</si>
  <si>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</si>
  <si>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</si>
  <si>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</si>
  <si>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</si>
  <si>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</si>
  <si>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</si>
  <si>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</si>
  <si>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</si>
  <si>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</si>
  <si>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</si>
  <si>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</si>
  <si>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</si>
  <si>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</si>
  <si>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</si>
  <si>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</si>
  <si>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</si>
  <si>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</si>
  <si>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</si>
  <si>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</si>
  <si>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</si>
  <si>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</si>
  <si>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</si>
  <si>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</si>
  <si>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</si>
  <si>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</si>
  <si>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</si>
  <si>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</si>
  <si>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</si>
  <si>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</si>
  <si>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</si>
  <si>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</si>
  <si>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</si>
  <si>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</si>
  <si>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</si>
  <si>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</si>
  <si>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</si>
  <si>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</si>
  <si>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</si>
  <si>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</si>
  <si>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</si>
  <si>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</si>
  <si>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</si>
  <si>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</si>
  <si>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</si>
  <si>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</si>
  <si>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</si>
  <si>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</si>
  <si>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</si>
  <si>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</si>
  <si>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</si>
  <si>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</si>
  <si>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</si>
  <si>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</si>
  <si>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</si>
  <si>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</si>
  <si>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</si>
  <si>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</si>
  <si>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</si>
  <si>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</si>
  <si>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</si>
  <si>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</si>
  <si>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</si>
  <si>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</si>
  <si>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</si>
  <si>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</si>
  <si>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</si>
  <si>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</si>
  <si>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</si>
  <si>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</si>
  <si>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</si>
  <si>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</si>
  <si>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</si>
  <si>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</si>
  <si>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</si>
  <si>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</si>
  <si>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</si>
  <si>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</si>
  <si>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</si>
  <si>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</si>
  <si>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</si>
  <si>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</si>
  <si>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</si>
  <si>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</si>
  <si>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</si>
  <si>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</si>
  <si>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</si>
  <si>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</si>
  <si>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</si>
  <si>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</si>
  <si>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</si>
  <si>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</si>
  <si>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</si>
  <si>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</si>
  <si>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</si>
  <si>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</si>
  <si>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</si>
  <si>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</si>
  <si>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</si>
  <si>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</si>
  <si>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</si>
  <si>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</si>
  <si>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</si>
  <si>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</si>
  <si>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</si>
  <si>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</si>
  <si>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</si>
  <si>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</si>
  <si>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</si>
  <si>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</si>
  <si>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</si>
  <si>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</si>
  <si>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</si>
  <si>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</si>
  <si>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</si>
  <si>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</si>
  <si>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</si>
  <si>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</si>
  <si>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</si>
  <si>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</si>
  <si>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</si>
  <si>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</si>
  <si>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</si>
  <si>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</si>
  <si>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</si>
  <si>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</si>
  <si>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</si>
  <si>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</si>
  <si>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</si>
  <si>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</si>
  <si>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</si>
  <si>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</si>
  <si>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</si>
  <si>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</si>
  <si>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</si>
  <si>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</si>
  <si>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</si>
  <si>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</si>
  <si>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</si>
  <si>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</si>
  <si>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</si>
  <si>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</si>
  <si>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</si>
  <si>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</si>
  <si>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</si>
  <si>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</si>
  <si>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</si>
  <si>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</si>
  <si>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</si>
  <si>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</si>
  <si>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</si>
  <si>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</si>
  <si>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</si>
  <si>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</si>
  <si>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</si>
  <si>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</si>
  <si>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</si>
  <si>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</si>
  <si>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</si>
  <si>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</si>
  <si>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</si>
  <si>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</si>
  <si>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</si>
  <si>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</si>
  <si>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</si>
  <si>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</si>
  <si>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</si>
  <si>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</si>
  <si>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</si>
  <si>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</si>
  <si>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</si>
  <si>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</si>
  <si>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</si>
  <si>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</si>
  <si>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</si>
  <si>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</si>
  <si>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</si>
  <si>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</si>
  <si>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</si>
  <si>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</si>
  <si>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</si>
  <si>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</si>
  <si>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</si>
  <si>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</si>
  <si>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</si>
  <si>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</si>
  <si>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</si>
  <si>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</si>
  <si>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</si>
  <si>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</si>
  <si>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</si>
  <si>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</si>
  <si>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</si>
  <si>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</si>
  <si>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</si>
  <si>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</si>
  <si>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</si>
  <si>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</si>
  <si>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</si>
  <si>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</si>
  <si>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</si>
  <si>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</si>
  <si>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</si>
  <si>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</si>
  <si>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</si>
  <si>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</si>
  <si>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</si>
  <si>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</si>
  <si>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</si>
  <si>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</si>
  <si>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</si>
  <si>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</si>
  <si>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</si>
  <si>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</si>
  <si>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</si>
  <si>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</si>
  <si>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</si>
  <si>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</si>
  <si>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</si>
  <si>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</si>
  <si>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</si>
  <si>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</si>
  <si>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</si>
  <si>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</si>
  <si>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</si>
  <si>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</si>
  <si>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</si>
  <si>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</si>
  <si>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</si>
  <si>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</si>
  <si>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</si>
  <si>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</si>
  <si>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</si>
  <si>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</si>
  <si>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</si>
  <si>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</si>
  <si>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</si>
  <si>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</si>
  <si>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</si>
  <si>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</si>
  <si>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</si>
  <si>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</si>
  <si>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</si>
  <si>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</si>
  <si>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</si>
  <si>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</si>
  <si>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</si>
  <si>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</si>
  <si>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</si>
  <si>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</si>
  <si>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</si>
  <si>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</si>
  <si>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</si>
  <si>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</si>
  <si>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</si>
  <si>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</si>
  <si>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</si>
  <si>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</si>
  <si>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</si>
  <si>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</si>
  <si>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</si>
  <si>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</si>
  <si>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</si>
  <si>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</si>
  <si>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</si>
  <si>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</si>
  <si>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</si>
  <si>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</si>
  <si>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</si>
  <si>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</si>
  <si>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</si>
  <si>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</si>
  <si>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</si>
  <si>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</si>
  <si>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</si>
  <si>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</si>
  <si>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</si>
  <si>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</si>
  <si>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</si>
  <si>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</si>
  <si>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</si>
  <si>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</si>
  <si>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</si>
  <si>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</si>
  <si>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</si>
  <si>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</si>
  <si>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</si>
  <si>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</si>
  <si>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</si>
  <si>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</si>
  <si>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</si>
  <si>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</si>
  <si>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</si>
  <si>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</si>
  <si>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</si>
  <si>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</si>
  <si>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</si>
  <si>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</si>
  <si>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</si>
  <si>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</si>
  <si>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</si>
  <si>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</si>
  <si>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</si>
  <si>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</si>
  <si>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</si>
  <si>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</si>
  <si>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</si>
  <si>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</si>
  <si>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</si>
  <si>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</si>
  <si>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</si>
  <si>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</si>
  <si>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</si>
  <si>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</si>
  <si>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</si>
  <si>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</si>
  <si>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</si>
  <si>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</si>
  <si>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</si>
  <si>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</si>
  <si>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</si>
  <si>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</si>
  <si>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</si>
  <si>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</si>
  <si>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</si>
  <si>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</si>
  <si>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</si>
  <si>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</si>
  <si>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</si>
  <si>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</si>
  <si>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</si>
  <si>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</si>
  <si>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</si>
  <si>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</si>
  <si>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</si>
  <si>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</si>
  <si>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</si>
  <si>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</si>
  <si>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</si>
  <si>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</si>
  <si>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</si>
  <si>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</si>
  <si>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</si>
  <si>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</si>
  <si>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</si>
  <si>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</si>
  <si>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</si>
  <si>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</si>
  <si>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</si>
  <si>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</si>
  <si>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</si>
  <si>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</si>
  <si>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</si>
  <si>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</si>
  <si>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</si>
  <si>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</si>
  <si>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</si>
  <si>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</si>
  <si>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</si>
  <si>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</si>
  <si>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</si>
  <si>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</si>
  <si>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</si>
  <si>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</si>
  <si>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</si>
  <si>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</si>
  <si>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</si>
  <si>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</si>
  <si>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</si>
  <si>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</si>
  <si>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</si>
  <si>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</si>
  <si>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</si>
  <si>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</si>
  <si>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</si>
  <si>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</si>
  <si>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</si>
  <si>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</si>
  <si>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</si>
  <si>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</si>
  <si>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</si>
  <si>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</si>
  <si>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</si>
  <si>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</si>
  <si>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</si>
  <si>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</si>
  <si>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</si>
  <si>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</si>
  <si>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</si>
  <si>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</si>
  <si>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</si>
  <si>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</si>
  <si>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</si>
  <si>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</si>
  <si>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</si>
  <si>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</si>
  <si>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</si>
  <si>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</si>
  <si>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</si>
  <si>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</si>
  <si>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</si>
  <si>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</si>
  <si>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</si>
  <si>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</si>
  <si>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</si>
  <si>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</si>
  <si>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</si>
  <si>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</si>
  <si>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</si>
  <si>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</si>
  <si>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</si>
  <si>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</si>
  <si>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</si>
  <si>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</si>
  <si>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</si>
  <si>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</si>
  <si>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</si>
  <si>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</si>
  <si>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</si>
  <si>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</si>
  <si>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</si>
  <si>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</si>
  <si>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</si>
  <si>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</si>
  <si>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</si>
  <si>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</si>
  <si>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</si>
  <si>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</si>
  <si>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</si>
  <si>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</si>
  <si>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</si>
  <si>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</si>
  <si>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</si>
  <si>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</si>
  <si>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</si>
  <si>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</si>
  <si>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</si>
  <si>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</si>
  <si>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</si>
  <si>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</si>
  <si>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</si>
  <si>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</si>
  <si>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</si>
  <si>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</si>
  <si>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</si>
  <si>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</si>
  <si>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</si>
  <si>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</si>
  <si>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</si>
  <si>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</si>
  <si>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</si>
  <si>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</si>
  <si>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</si>
  <si>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</si>
  <si>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</si>
  <si>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</si>
  <si>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</si>
  <si>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</si>
  <si>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</si>
  <si>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</si>
  <si>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</si>
  <si>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</si>
  <si>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</si>
  <si>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</si>
  <si>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</si>
  <si>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</si>
  <si>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</si>
  <si>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</si>
  <si>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</si>
  <si>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</si>
  <si>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</si>
  <si>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</si>
  <si>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</si>
  <si>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</si>
  <si>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</si>
  <si>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</si>
  <si>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</si>
  <si>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</si>
  <si>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</si>
  <si>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</si>
  <si>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</si>
  <si>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</si>
  <si>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</si>
  <si>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</si>
  <si>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</si>
  <si>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</si>
  <si>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</si>
  <si>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</si>
  <si>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</si>
  <si>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</si>
  <si>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</si>
  <si>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</si>
  <si>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</si>
  <si>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</si>
  <si>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</si>
  <si>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</si>
  <si>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</si>
  <si>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</si>
  <si>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</si>
  <si>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</si>
  <si>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</si>
  <si>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</si>
  <si>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</si>
  <si>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</si>
  <si>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</si>
  <si>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</si>
  <si>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</si>
  <si>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</si>
  <si>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</si>
  <si>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</si>
  <si>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</si>
  <si>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</si>
  <si>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</si>
  <si>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</si>
  <si>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</si>
  <si>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</si>
  <si>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</si>
  <si>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</si>
  <si>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</si>
  <si>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</si>
  <si>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</si>
  <si>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</si>
  <si>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</si>
  <si>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</si>
  <si>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</si>
  <si>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</si>
  <si>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</si>
  <si>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</si>
  <si>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</si>
  <si>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</si>
  <si>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</si>
  <si>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</si>
  <si>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</si>
  <si>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</si>
  <si>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</si>
  <si>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</si>
  <si>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</si>
  <si>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</si>
  <si>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</si>
  <si>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</si>
  <si>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</si>
  <si>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</si>
  <si>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</si>
  <si>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</si>
  <si>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</si>
  <si>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</si>
  <si>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</si>
  <si>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</si>
  <si>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</si>
  <si>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</si>
  <si>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</si>
  <si>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</si>
  <si>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</si>
  <si>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</si>
  <si>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</si>
  <si>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</si>
  <si>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</si>
  <si>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</si>
  <si>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</si>
  <si>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</si>
  <si>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</si>
  <si>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</si>
  <si>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</si>
  <si>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</si>
  <si>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</si>
  <si>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</si>
  <si>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</si>
  <si>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</si>
  <si>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</si>
  <si>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</si>
  <si>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</si>
  <si>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</si>
  <si>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</si>
  <si>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</si>
  <si>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</si>
  <si>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</si>
  <si>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</si>
  <si>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</si>
  <si>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</si>
  <si>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</si>
  <si>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</si>
  <si>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</si>
  <si>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</si>
  <si>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</si>
  <si>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</si>
  <si>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</si>
  <si>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</si>
  <si>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</si>
  <si>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</si>
  <si>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</si>
  <si>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</si>
  <si>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</si>
  <si>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</si>
  <si>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</si>
  <si>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</si>
  <si>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</si>
  <si>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</si>
  <si>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</si>
  <si>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</si>
  <si>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</si>
  <si>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</si>
  <si>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</si>
  <si>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</si>
  <si>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</si>
  <si>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</si>
  <si>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</si>
  <si>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</si>
  <si>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</si>
  <si>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</si>
  <si>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</si>
  <si>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</si>
  <si>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</si>
  <si>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</si>
  <si>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</si>
  <si>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</si>
  <si>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</si>
  <si>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</si>
  <si>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</si>
  <si>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</si>
  <si>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</si>
  <si>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</si>
  <si>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</si>
  <si>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</si>
  <si>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</si>
  <si>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</si>
  <si>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</si>
  <si>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</si>
  <si>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</si>
  <si>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</si>
  <si>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</si>
  <si>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</si>
  <si>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</si>
  <si>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</si>
  <si>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</si>
  <si>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</si>
  <si>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</si>
  <si>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</si>
  <si>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</si>
  <si>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</si>
  <si>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</si>
  <si>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</si>
  <si>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</si>
  <si>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</si>
  <si>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</si>
  <si>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</si>
  <si>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</si>
  <si>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</si>
  <si>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</si>
  <si>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</si>
  <si>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</si>
  <si>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</si>
  <si>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</si>
  <si>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</si>
  <si>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</si>
  <si>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</si>
  <si>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</si>
  <si>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</si>
  <si>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</si>
  <si>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</si>
  <si>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</si>
  <si>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</si>
  <si>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</si>
  <si>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</si>
  <si>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</si>
  <si>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</si>
  <si>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</si>
  <si>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</si>
  <si>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</si>
  <si>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</si>
  <si>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</si>
  <si>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</si>
  <si>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</si>
  <si>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</si>
  <si>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</si>
  <si>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</si>
  <si>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</si>
  <si>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</si>
  <si>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</si>
  <si>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</si>
  <si>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</si>
  <si>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</si>
  <si>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</si>
  <si>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</si>
  <si>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</si>
  <si>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</si>
  <si>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</si>
  <si>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</si>
  <si>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</si>
  <si>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</si>
  <si>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</si>
  <si>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</si>
  <si>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</si>
  <si>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</si>
  <si>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</si>
  <si>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</si>
  <si>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</si>
  <si>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</si>
  <si>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</si>
  <si>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</si>
  <si>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</si>
  <si>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</si>
  <si>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</si>
  <si>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</si>
  <si>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</si>
  <si>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</si>
  <si>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</si>
  <si>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</si>
  <si>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</si>
  <si>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</si>
  <si>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</si>
  <si>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</si>
  <si>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</si>
  <si>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</si>
  <si>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</si>
  <si>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</si>
  <si>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</si>
  <si>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</si>
  <si>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</si>
  <si>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</si>
  <si>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</si>
  <si>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</si>
  <si>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</si>
  <si>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</si>
  <si>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</si>
  <si>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</si>
  <si>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</si>
  <si>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</si>
  <si>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</si>
  <si>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</si>
  <si>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</si>
  <si>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</si>
  <si>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</si>
  <si>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</si>
  <si>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</si>
  <si>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</si>
  <si>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</si>
  <si>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</si>
  <si>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</si>
  <si>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</si>
  <si>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</si>
  <si>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</si>
  <si>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</si>
  <si>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</si>
  <si>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</si>
  <si>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</si>
  <si>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</si>
  <si>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</si>
  <si>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</si>
  <si>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</si>
  <si>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</si>
  <si>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</si>
  <si>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</si>
  <si>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</si>
  <si>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</si>
  <si>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</si>
  <si>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</si>
  <si>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</si>
  <si>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</si>
  <si>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</si>
  <si>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</si>
  <si>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</si>
  <si>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</si>
  <si>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</si>
  <si>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</si>
  <si>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</si>
  <si>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</si>
  <si>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</si>
  <si>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</si>
  <si>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</si>
  <si>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</si>
  <si>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</si>
  <si>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</si>
  <si>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</si>
  <si>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</si>
  <si>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</si>
  <si>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</si>
  <si>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</si>
  <si>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</si>
  <si>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</si>
  <si>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</si>
  <si>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</si>
  <si>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</si>
  <si>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</si>
  <si>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</si>
  <si>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</si>
  <si>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</si>
  <si>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</si>
  <si>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</si>
  <si>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</si>
  <si>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</si>
  <si>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</si>
  <si>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</si>
  <si>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</si>
  <si>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</si>
  <si>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</si>
  <si>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</si>
  <si>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</si>
  <si>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</si>
  <si>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</si>
  <si>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</si>
  <si>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</si>
  <si>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</si>
  <si>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</si>
  <si>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</si>
  <si>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</si>
  <si>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</si>
  <si>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</si>
  <si>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</si>
  <si>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</si>
  <si>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</si>
  <si>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</si>
  <si>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</si>
  <si>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</si>
  <si>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</si>
  <si>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</si>
  <si>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</si>
  <si>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</si>
  <si>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</si>
  <si>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</si>
  <si>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</si>
  <si>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</si>
  <si>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</si>
  <si>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</si>
  <si>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</si>
  <si>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</si>
  <si>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</si>
  <si>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</si>
  <si>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</si>
  <si>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</si>
  <si>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</si>
  <si>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</si>
  <si>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</si>
  <si>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</si>
  <si>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</si>
  <si>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</si>
  <si>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</si>
  <si>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</si>
  <si>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</si>
  <si>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</si>
  <si>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</si>
  <si>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</si>
  <si>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</si>
  <si>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</si>
  <si>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</si>
  <si>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</si>
  <si>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</si>
  <si>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</si>
  <si>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</si>
  <si>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</si>
  <si>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</si>
  <si>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</si>
  <si>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</si>
  <si>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</si>
  <si>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</si>
  <si>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</si>
  <si>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</si>
  <si>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</si>
  <si>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</si>
  <si>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</si>
  <si>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</si>
  <si>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</si>
  <si>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</si>
  <si>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</si>
  <si>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</si>
  <si>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</si>
  <si>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</si>
  <si>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</si>
  <si>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</si>
  <si>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</si>
  <si>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</si>
  <si>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</si>
  <si>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</si>
  <si>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</si>
  <si>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</si>
  <si>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</si>
  <si>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</si>
  <si>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</si>
  <si>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</si>
  <si>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</si>
  <si>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</si>
  <si>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</si>
  <si>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</si>
  <si>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</si>
  <si>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</si>
  <si>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</si>
  <si>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</si>
  <si>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</si>
  <si>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</si>
  <si>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</si>
  <si>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</si>
  <si>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</si>
  <si>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</si>
  <si>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</si>
  <si>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</si>
  <si>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</si>
  <si>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</si>
  <si>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</si>
  <si>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</si>
  <si>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</si>
  <si>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</si>
  <si>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</si>
  <si>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</si>
  <si>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</si>
  <si>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</si>
  <si>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</si>
  <si>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</si>
  <si>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</si>
  <si>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</si>
  <si>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</si>
  <si>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</si>
  <si>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</si>
  <si>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</si>
  <si>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</si>
  <si>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</si>
  <si>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</si>
  <si>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</si>
  <si>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</si>
  <si>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</si>
  <si>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</si>
  <si>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</si>
  <si>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</si>
  <si>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</si>
  <si>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</si>
  <si>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</si>
  <si>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</si>
  <si>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</si>
  <si>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</si>
  <si>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</si>
  <si>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</si>
  <si>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</si>
  <si>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</si>
  <si>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</si>
  <si>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</si>
  <si>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</si>
  <si>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</si>
  <si>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</si>
  <si>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</si>
  <si>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</si>
  <si>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</si>
  <si>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</si>
  <si>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</si>
  <si>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</si>
  <si>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</si>
  <si>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</si>
  <si>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</si>
  <si>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</si>
  <si>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</si>
  <si>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</si>
  <si>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</si>
  <si>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</si>
  <si>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</si>
  <si>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</si>
  <si>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</si>
  <si>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</si>
  <si>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</si>
  <si>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</si>
  <si>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</si>
  <si>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</si>
  <si>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</si>
  <si>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</si>
  <si>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</si>
  <si>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</si>
  <si>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</si>
  <si>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</si>
  <si>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</si>
  <si>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</si>
  <si>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</si>
  <si>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</si>
  <si>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</si>
  <si>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</si>
  <si>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</si>
  <si>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</si>
  <si>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</si>
  <si>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</si>
  <si>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</si>
  <si>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</si>
  <si>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</si>
  <si>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</si>
  <si>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</si>
  <si>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</si>
  <si>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</si>
  <si>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</si>
  <si>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</si>
  <si>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</si>
  <si>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</si>
  <si>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</si>
  <si>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</si>
  <si>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</si>
  <si>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</si>
  <si>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</si>
  <si>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</si>
  <si>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</si>
  <si>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</si>
  <si>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</si>
  <si>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</si>
  <si>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</si>
  <si>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</si>
  <si>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</si>
  <si>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</si>
  <si>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</si>
  <si>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</si>
  <si>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</si>
  <si>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</si>
  <si>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</si>
  <si>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</si>
  <si>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</si>
  <si>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</si>
  <si>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</si>
  <si>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</si>
  <si>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</si>
  <si>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</si>
  <si>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</si>
  <si>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</si>
  <si>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</si>
  <si>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</si>
  <si>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</si>
  <si>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</si>
  <si>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</si>
  <si>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</si>
  <si>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</si>
  <si>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</si>
  <si>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</si>
  <si>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</si>
  <si>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</si>
  <si>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</si>
  <si>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</si>
  <si>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</si>
  <si>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</si>
  <si>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</si>
  <si>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</si>
  <si>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</si>
  <si>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</si>
  <si>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</si>
  <si>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</si>
  <si>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</si>
  <si>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</si>
  <si>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</si>
  <si>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</si>
  <si>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</si>
  <si>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</si>
  <si>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</si>
  <si>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</si>
  <si>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</si>
  <si>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</si>
  <si>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</si>
  <si>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</si>
  <si>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</si>
  <si>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</si>
  <si>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</si>
  <si>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</si>
  <si>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</si>
  <si>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</si>
  <si>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</si>
  <si>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</si>
  <si>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</si>
  <si>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</si>
  <si>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</si>
  <si>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</si>
  <si>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</si>
  <si>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</si>
  <si>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</si>
  <si>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</si>
  <si>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</si>
  <si>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</si>
  <si>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</si>
  <si>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</si>
  <si>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</si>
  <si>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</si>
  <si>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</si>
  <si>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</si>
  <si>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</si>
  <si>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</si>
  <si>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</si>
  <si>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</si>
  <si>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</si>
  <si>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</si>
  <si>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</si>
  <si>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</si>
  <si>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</si>
  <si>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</si>
  <si>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</si>
  <si>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</si>
  <si>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</si>
  <si>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</si>
  <si>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</si>
  <si>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</si>
  <si>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</si>
  <si>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</si>
  <si>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</si>
  <si>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</si>
  <si>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</si>
  <si>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</si>
  <si>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</si>
  <si>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</si>
  <si>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</si>
  <si>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</si>
  <si>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</si>
  <si>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</si>
  <si>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</si>
  <si>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</si>
  <si>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</si>
  <si>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</si>
  <si>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</si>
  <si>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</si>
  <si>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</si>
  <si>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</si>
  <si>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</si>
  <si>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</si>
  <si>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</si>
  <si>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</si>
  <si>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</si>
  <si>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</si>
  <si>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</si>
  <si>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</si>
  <si>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</si>
  <si>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</si>
  <si>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</si>
  <si>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</si>
  <si>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</si>
  <si>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</si>
  <si>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</si>
  <si>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</si>
  <si>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</si>
  <si>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</si>
  <si>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</si>
  <si>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</si>
  <si>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</si>
  <si>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</si>
  <si>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</si>
  <si>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</si>
  <si>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</si>
  <si>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</si>
  <si>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</si>
  <si>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</si>
  <si>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</si>
  <si>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</si>
  <si>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</si>
  <si>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</si>
  <si>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</si>
  <si>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</si>
  <si>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</si>
  <si>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</si>
  <si>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</si>
  <si>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</si>
  <si>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</si>
  <si>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</si>
  <si>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</si>
  <si>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</si>
  <si>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</si>
  <si>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</si>
  <si>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</si>
  <si>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</si>
  <si>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</si>
  <si>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</si>
  <si>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</si>
  <si>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</si>
  <si>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</si>
  <si>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</si>
  <si>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</si>
  <si>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</si>
  <si>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</si>
  <si>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</si>
  <si>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</si>
  <si>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</si>
  <si>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</si>
  <si>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</si>
  <si>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</si>
  <si>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</si>
  <si>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</si>
  <si>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</si>
  <si>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</si>
  <si>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</si>
  <si>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</si>
  <si>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</si>
  <si>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</si>
  <si>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</si>
  <si>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</si>
  <si>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</si>
  <si>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</si>
  <si>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</si>
  <si>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</si>
  <si>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</si>
  <si>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</si>
  <si>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</si>
  <si>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</si>
  <si>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</si>
  <si>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</si>
  <si>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</si>
  <si>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</si>
  <si>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</si>
  <si>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</si>
  <si>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</si>
  <si>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</si>
  <si>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</si>
  <si>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</si>
  <si>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</si>
  <si>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</si>
  <si>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</si>
  <si>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</si>
  <si>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</si>
  <si>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</si>
  <si>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</si>
  <si>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</si>
  <si>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</si>
  <si>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</si>
  <si>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</si>
  <si>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</si>
  <si>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</si>
  <si>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</si>
  <si>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</si>
  <si>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</si>
  <si>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</si>
  <si>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</si>
  <si>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</si>
  <si>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</si>
  <si>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</si>
  <si>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</si>
  <si>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</si>
  <si>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</si>
  <si>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</si>
  <si>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</si>
  <si>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</si>
  <si>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</si>
  <si>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</si>
  <si>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</si>
  <si>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</si>
  <si>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</si>
  <si>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</si>
  <si>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</si>
  <si>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</si>
  <si>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</si>
  <si>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</si>
  <si>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</si>
  <si>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</si>
  <si>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</si>
  <si>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</si>
  <si>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</si>
  <si>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</si>
  <si>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</si>
  <si>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</si>
  <si>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</si>
  <si>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</si>
  <si>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</si>
  <si>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</si>
  <si>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</si>
  <si>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</si>
  <si>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</si>
  <si>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</si>
  <si>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</si>
  <si>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</si>
  <si>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</si>
  <si>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</si>
  <si>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</si>
  <si>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</si>
  <si>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</si>
  <si>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</si>
  <si>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</si>
  <si>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</si>
  <si>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</si>
  <si>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</si>
  <si>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</si>
  <si>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</si>
  <si>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</si>
  <si>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</si>
  <si>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</si>
  <si>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</si>
  <si>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</si>
  <si>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</si>
  <si>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</si>
  <si>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</si>
  <si>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</si>
  <si>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</si>
  <si>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</si>
  <si>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</si>
  <si>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</si>
  <si>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</si>
  <si>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</si>
  <si>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</si>
  <si>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</si>
  <si>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</si>
  <si>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</si>
  <si>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</si>
  <si>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</si>
  <si>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</si>
  <si>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</si>
  <si>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</si>
  <si>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</si>
  <si>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</si>
  <si>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</si>
  <si>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</si>
  <si>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</si>
  <si>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</si>
  <si>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</si>
  <si>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</si>
  <si>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</si>
  <si>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</si>
  <si>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</si>
  <si>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</si>
  <si>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</si>
  <si>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</si>
  <si>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</si>
  <si>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</si>
  <si>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</si>
  <si>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</si>
  <si>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</si>
  <si>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</si>
  <si>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</si>
  <si>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</si>
  <si>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</si>
  <si>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</si>
  <si>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</si>
  <si>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</si>
  <si>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</si>
  <si>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</si>
  <si>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</si>
  <si>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</si>
  <si>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</si>
  <si>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</si>
  <si>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</si>
  <si>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</si>
  <si>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</si>
  <si>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</si>
  <si>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</si>
  <si>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</si>
  <si>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</si>
  <si>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</si>
  <si>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</si>
  <si>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</si>
  <si>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</si>
  <si>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</si>
  <si>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</si>
  <si>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</si>
  <si>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</si>
  <si>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</si>
  <si>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</si>
  <si>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</si>
  <si>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</si>
  <si>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</si>
  <si>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</si>
  <si>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</si>
  <si>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</si>
  <si>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</si>
  <si>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</si>
  <si>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</si>
  <si>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</si>
  <si>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</si>
  <si>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</si>
  <si>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</si>
  <si>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</si>
  <si>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</si>
  <si>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</si>
  <si>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</si>
  <si>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</si>
  <si>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</si>
  <si>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</si>
  <si>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</si>
  <si>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</si>
  <si>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</si>
  <si>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</si>
  <si>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</si>
  <si>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</si>
  <si>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</si>
  <si>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</si>
  <si>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</si>
  <si>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</si>
  <si>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</si>
  <si>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</si>
  <si>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</si>
  <si>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</si>
  <si>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</si>
  <si>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</si>
  <si>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</si>
  <si>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</si>
  <si>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</si>
  <si>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</si>
  <si>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</si>
  <si>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</si>
  <si>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</si>
  <si>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</si>
  <si>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</si>
  <si>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</si>
  <si>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</si>
  <si>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</si>
  <si>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</si>
  <si>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</si>
  <si>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</si>
  <si>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</si>
  <si>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</si>
  <si>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</si>
  <si>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</si>
  <si>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</si>
  <si>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</si>
  <si>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</si>
  <si>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</si>
  <si>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</si>
  <si>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</si>
  <si>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</si>
  <si>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</si>
  <si>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</si>
  <si>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</si>
  <si>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</si>
  <si>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</si>
  <si>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</si>
  <si>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</si>
  <si>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</si>
  <si>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</si>
  <si>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</si>
  <si>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</si>
  <si>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</si>
  <si>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</si>
  <si>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</si>
  <si>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</si>
  <si>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</si>
  <si>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</si>
  <si>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</si>
  <si>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</si>
  <si>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</si>
  <si>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</si>
  <si>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</si>
  <si>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</si>
  <si>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</si>
  <si>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</si>
  <si>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</si>
  <si>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</si>
  <si>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</si>
  <si>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</si>
  <si>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</si>
  <si>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</si>
  <si>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</si>
  <si>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</si>
  <si>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</si>
  <si>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</si>
  <si>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</si>
  <si>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</si>
  <si>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</si>
  <si>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</si>
  <si>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</si>
  <si>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</si>
  <si>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</si>
  <si>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</si>
  <si>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</si>
  <si>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</si>
  <si>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</si>
  <si>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</si>
  <si>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</si>
  <si>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</si>
  <si>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</si>
  <si>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</si>
  <si>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</si>
  <si>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</si>
  <si>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</si>
  <si>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</si>
  <si>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</si>
  <si>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</si>
  <si>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</si>
  <si>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</si>
  <si>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</si>
  <si>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</si>
  <si>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</si>
  <si>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</si>
  <si>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</si>
  <si>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</si>
  <si>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</si>
  <si>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</si>
  <si>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</si>
  <si>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</si>
  <si>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</si>
  <si>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</si>
  <si>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</si>
  <si>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</si>
  <si>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</si>
  <si>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</si>
  <si>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</si>
  <si>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</si>
  <si>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</si>
  <si>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</si>
  <si>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</si>
  <si>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</si>
  <si>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</si>
  <si>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</si>
  <si>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</si>
  <si>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</si>
  <si>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</si>
  <si>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</si>
  <si>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</si>
  <si>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</si>
  <si>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</si>
  <si>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</si>
  <si>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</si>
  <si>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</si>
  <si>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</si>
  <si>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</si>
  <si>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</si>
  <si>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</si>
  <si>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</si>
  <si>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</si>
  <si>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</si>
  <si>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</si>
  <si>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</si>
  <si>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</si>
  <si>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</si>
  <si>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</si>
  <si>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</si>
  <si>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</si>
  <si>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</si>
  <si>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</si>
  <si>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</si>
  <si>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</si>
  <si>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</si>
  <si>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</si>
  <si>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</si>
  <si>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</si>
  <si>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</si>
  <si>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</si>
  <si>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</si>
  <si>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</si>
  <si>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</si>
  <si>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</si>
  <si>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</si>
  <si>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</si>
  <si>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</si>
  <si>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</si>
  <si>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</si>
  <si>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</si>
  <si>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</si>
  <si>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</si>
  <si>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</si>
  <si>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</si>
  <si>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</si>
  <si>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</si>
  <si>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</si>
  <si>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</si>
  <si>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</si>
  <si>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</si>
  <si>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</si>
  <si>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</si>
  <si>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</si>
  <si>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</si>
  <si>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</si>
  <si>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</si>
  <si>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</si>
  <si>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</si>
  <si>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</si>
  <si>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</si>
  <si>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</si>
  <si>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</si>
  <si>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</si>
  <si>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</si>
  <si>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</si>
  <si>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</si>
  <si>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</si>
  <si>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</si>
  <si>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</si>
  <si>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</si>
  <si>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</si>
  <si>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</si>
  <si>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</si>
  <si>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</si>
  <si>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</si>
  <si>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</si>
  <si>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</si>
  <si>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</si>
  <si>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</si>
  <si>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</si>
  <si>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</si>
  <si>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</si>
  <si>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</si>
  <si>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</si>
  <si>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</si>
  <si>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</si>
  <si>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</si>
  <si>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</si>
  <si>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</si>
  <si>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</si>
  <si>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</si>
  <si>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</si>
  <si>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</si>
  <si>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</si>
  <si>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</si>
  <si>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</si>
  <si>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</si>
  <si>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</si>
  <si>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</si>
  <si>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</si>
  <si>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</si>
  <si>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</si>
  <si>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</si>
  <si>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</si>
  <si>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</si>
  <si>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</si>
  <si>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</si>
  <si>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</si>
  <si>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</si>
  <si>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</si>
  <si>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</si>
  <si>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</si>
  <si>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</si>
  <si>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</si>
  <si>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</si>
  <si>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</si>
  <si>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</si>
  <si>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</si>
  <si>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</si>
  <si>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</si>
  <si>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</si>
  <si>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</si>
  <si>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</si>
  <si>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</si>
  <si>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</si>
  <si>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</si>
  <si>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</si>
  <si>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</si>
  <si>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</si>
  <si>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</si>
  <si>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</si>
  <si>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</si>
  <si>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</si>
  <si>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</si>
  <si>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</si>
  <si>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</si>
  <si>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</si>
  <si>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</si>
  <si>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</si>
  <si>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</si>
  <si>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</si>
  <si>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</si>
  <si>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</si>
  <si>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</si>
  <si>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</si>
  <si>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</si>
  <si>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</si>
  <si>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</si>
  <si>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</si>
  <si>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</si>
  <si>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</si>
  <si>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</si>
  <si>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</si>
  <si>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</si>
  <si>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</si>
  <si>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</si>
  <si>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</si>
  <si>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</si>
  <si>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</si>
  <si>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</si>
  <si>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</si>
  <si>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</si>
  <si>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</si>
  <si>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</si>
  <si>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</si>
  <si>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</si>
  <si>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</si>
  <si>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</si>
  <si>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</si>
  <si>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</si>
  <si>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</si>
  <si>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</si>
  <si>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</si>
  <si>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</si>
  <si>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</si>
  <si>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</si>
  <si>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</si>
  <si>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</si>
  <si>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</si>
  <si>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</si>
  <si>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</si>
  <si>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</si>
  <si>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</si>
  <si>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</si>
  <si>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</si>
  <si>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</si>
  <si>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</si>
  <si>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</si>
  <si>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</si>
  <si>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</si>
  <si>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</si>
  <si>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</si>
  <si>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</si>
  <si>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</si>
  <si>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</si>
  <si>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</si>
  <si>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</si>
  <si>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</si>
  <si>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</si>
  <si>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</si>
  <si>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</si>
  <si>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</si>
  <si>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</si>
  <si>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</si>
  <si>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</si>
  <si>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</si>
  <si>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</si>
  <si>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</si>
  <si>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</si>
  <si>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</si>
  <si>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</si>
  <si>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</si>
  <si>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</si>
  <si>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</si>
  <si>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</si>
  <si>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</si>
  <si>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</si>
  <si>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</si>
  <si>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</si>
  <si>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</si>
  <si>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</si>
  <si>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</si>
  <si>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</si>
  <si>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</si>
  <si>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</si>
  <si>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</si>
  <si>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</si>
  <si>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</si>
  <si>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</si>
  <si>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</si>
  <si>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</si>
  <si>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</si>
  <si>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</si>
  <si>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</si>
  <si>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</si>
  <si>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</si>
  <si>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</si>
  <si>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</si>
  <si>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</si>
  <si>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</si>
  <si>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</si>
  <si>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</si>
  <si>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</si>
  <si>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</si>
  <si>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</si>
  <si>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</si>
  <si>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</si>
  <si>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</si>
  <si>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</si>
  <si>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</si>
  <si>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</si>
  <si>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</si>
  <si>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</si>
  <si>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</si>
  <si>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</si>
  <si>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</si>
  <si>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</si>
  <si>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</si>
  <si>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</si>
  <si>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</si>
  <si>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</si>
  <si>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</si>
  <si>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</si>
  <si>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</si>
  <si>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</si>
  <si>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</si>
  <si>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</si>
  <si>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</si>
  <si>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</si>
  <si>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</si>
  <si>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</si>
  <si>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</si>
  <si>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</si>
  <si>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</si>
  <si>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</si>
  <si>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</si>
  <si>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</si>
  <si>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</si>
  <si>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</si>
  <si>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</si>
  <si>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</si>
  <si>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</si>
  <si>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</si>
  <si>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</si>
  <si>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</si>
  <si>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</si>
  <si>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</si>
  <si>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</si>
  <si>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</si>
  <si>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</si>
  <si>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</si>
  <si>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</si>
  <si>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</si>
  <si>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</si>
  <si>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</si>
  <si>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</si>
  <si>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</si>
  <si>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</si>
  <si>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</si>
  <si>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</si>
  <si>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</si>
  <si>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</si>
  <si>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</si>
  <si>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</si>
  <si>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</si>
  <si>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</si>
  <si>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</si>
  <si>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</si>
  <si>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</si>
  <si>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</si>
  <si>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</si>
  <si>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</si>
  <si>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</si>
  <si>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</si>
  <si>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</si>
  <si>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</si>
  <si>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</si>
  <si>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</si>
  <si>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</si>
  <si>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</si>
  <si>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</si>
  <si>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</si>
  <si>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</si>
  <si>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</si>
  <si>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</si>
  <si>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</si>
  <si>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</si>
  <si>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</si>
  <si>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</si>
  <si>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</si>
  <si>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</si>
  <si>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</si>
  <si>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</si>
  <si>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</si>
  <si>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</si>
  <si>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</si>
  <si>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</si>
  <si>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</si>
  <si>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</si>
  <si>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</si>
  <si>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</si>
  <si>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</si>
  <si>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</si>
  <si>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</si>
  <si>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</si>
  <si>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</si>
  <si>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</si>
  <si>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</si>
  <si>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</si>
  <si>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</si>
  <si>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</si>
  <si>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</si>
  <si>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</si>
  <si>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</si>
  <si>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</si>
  <si>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</si>
  <si>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</si>
  <si>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</si>
  <si>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</si>
  <si>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</si>
  <si>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</si>
  <si>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</si>
  <si>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</si>
  <si>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</si>
  <si>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</si>
  <si>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</si>
  <si>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</si>
  <si>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</si>
  <si>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</si>
  <si>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</si>
  <si>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</si>
  <si>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</si>
  <si>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</si>
  <si>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</si>
  <si>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</si>
  <si>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</si>
  <si>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</si>
  <si>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</si>
  <si>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</si>
  <si>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</si>
  <si>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</si>
  <si>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</si>
  <si>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</si>
  <si>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</si>
  <si>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</si>
  <si>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</si>
  <si>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</si>
  <si>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</si>
  <si>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</si>
  <si>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</si>
  <si>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</si>
  <si>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</si>
  <si>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</si>
  <si>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</si>
  <si>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</si>
  <si>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</si>
  <si>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</si>
  <si>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</si>
  <si>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</si>
  <si>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</si>
  <si>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</si>
  <si>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</si>
  <si>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</si>
  <si>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</si>
  <si>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</si>
  <si>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</si>
  <si>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</si>
  <si>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</si>
  <si>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</si>
  <si>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</si>
  <si>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</si>
  <si>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</si>
  <si>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</si>
  <si>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</si>
  <si>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</si>
  <si>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</si>
  <si>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</si>
  <si>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</si>
  <si>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</si>
  <si>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</si>
  <si>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</si>
  <si>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</si>
  <si>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</si>
  <si>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</si>
  <si>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</si>
  <si>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</si>
  <si>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</si>
  <si>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</si>
  <si>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</si>
  <si>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</si>
  <si>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</si>
  <si>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</si>
  <si>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</si>
  <si>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</si>
  <si>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</si>
  <si>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</si>
  <si>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</si>
  <si>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</si>
  <si>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</si>
  <si>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</si>
  <si>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</si>
  <si>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</si>
  <si>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</si>
  <si>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</si>
  <si>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</si>
  <si>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</si>
  <si>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</si>
  <si>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</si>
  <si>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</si>
  <si>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</si>
  <si>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</si>
  <si>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</si>
  <si>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</si>
  <si>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</si>
  <si>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</si>
  <si>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</si>
  <si>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</si>
  <si>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</si>
  <si>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</si>
  <si>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</si>
  <si>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</si>
  <si>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</si>
  <si>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</si>
  <si>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</si>
  <si>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</si>
  <si>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</si>
  <si>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</si>
  <si>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</si>
  <si>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</si>
  <si>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</si>
  <si>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</si>
  <si>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</si>
  <si>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</si>
  <si>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</si>
  <si>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</si>
  <si>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</si>
  <si>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</si>
  <si>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</si>
  <si>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</si>
  <si>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</si>
  <si>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</si>
  <si>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</si>
  <si>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</si>
  <si>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</si>
  <si>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</si>
  <si>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</si>
  <si>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</si>
  <si>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</si>
  <si>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</si>
  <si>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</si>
  <si>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</si>
  <si>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</si>
  <si>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</si>
  <si>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</si>
  <si>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</si>
  <si>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</si>
  <si>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</si>
  <si>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</si>
  <si>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</si>
  <si>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</si>
  <si>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</si>
  <si>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</si>
  <si>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</si>
  <si>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</si>
  <si>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</si>
  <si>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</si>
  <si>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</si>
  <si>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</si>
  <si>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</si>
  <si>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</si>
  <si>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</si>
  <si>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</si>
  <si>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</si>
  <si>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</si>
  <si>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</si>
  <si>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</si>
  <si>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</si>
  <si>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</si>
  <si>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</si>
  <si>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</si>
  <si>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</si>
  <si>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</si>
  <si>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</si>
  <si>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</si>
  <si>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</si>
  <si>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</si>
  <si>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</si>
  <si>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</si>
  <si>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</si>
  <si>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</si>
  <si>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</si>
  <si>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</si>
  <si>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</si>
  <si>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</si>
  <si>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</si>
  <si>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</si>
  <si>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</si>
  <si>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</si>
  <si>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</si>
  <si>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</si>
  <si>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</si>
  <si>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</si>
  <si>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</si>
  <si>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</si>
  <si>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</si>
  <si>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</si>
  <si>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</si>
  <si>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</si>
  <si>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</si>
  <si>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</si>
  <si>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</si>
  <si>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</si>
  <si>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</si>
  <si>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</si>
  <si>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</si>
  <si>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</si>
  <si>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</si>
  <si>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</si>
  <si>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</si>
  <si>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</si>
  <si>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</si>
  <si>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</si>
  <si>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</si>
  <si>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</si>
  <si>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</si>
  <si>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</si>
  <si>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</si>
  <si>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</si>
  <si>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</si>
  <si>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</si>
  <si>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</si>
  <si>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</si>
  <si>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</si>
  <si>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</si>
  <si>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</si>
  <si>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</si>
  <si>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</si>
  <si>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</si>
  <si>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</si>
  <si>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</si>
  <si>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</si>
  <si>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</si>
  <si>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</si>
  <si>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</si>
  <si>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</si>
  <si>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</si>
  <si>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</si>
  <si>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</si>
  <si>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</si>
  <si>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</si>
  <si>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</si>
  <si>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</si>
  <si>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</si>
  <si>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</si>
  <si>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</si>
  <si>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</si>
  <si>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</si>
  <si>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</si>
  <si>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</si>
  <si>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</si>
  <si>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</si>
  <si>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</si>
  <si>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</si>
  <si>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</si>
  <si>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</si>
  <si>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</si>
  <si>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</si>
  <si>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</si>
  <si>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</si>
  <si>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</si>
  <si>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</si>
  <si>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</si>
  <si>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</si>
  <si>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</si>
  <si>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</si>
  <si>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</si>
  <si>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</si>
  <si>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</si>
  <si>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</si>
  <si>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</si>
  <si>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</si>
  <si>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</si>
  <si>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</si>
  <si>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</si>
  <si>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</si>
  <si>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</si>
  <si>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</si>
  <si>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</si>
  <si>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</si>
  <si>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</si>
  <si>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</si>
  <si>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</si>
  <si>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</si>
  <si>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</si>
  <si>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</si>
  <si>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</si>
  <si>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</si>
  <si>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</si>
  <si>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</si>
  <si>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</si>
  <si>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</si>
  <si>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</si>
  <si>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</si>
  <si>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</si>
  <si>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</si>
  <si>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</si>
  <si>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</si>
  <si>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</si>
  <si>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</si>
  <si>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</si>
  <si>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</si>
  <si>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</si>
  <si>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</si>
  <si>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</si>
  <si>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</si>
  <si>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</si>
  <si>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</si>
  <si>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</si>
  <si>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</si>
  <si>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</si>
  <si>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</si>
  <si>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</si>
  <si>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</si>
  <si>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</si>
  <si>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</si>
  <si>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</si>
  <si>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</si>
  <si>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</si>
  <si>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</si>
  <si>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</si>
  <si>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</si>
  <si>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</si>
  <si>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</si>
  <si>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</si>
  <si>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</si>
  <si>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</si>
  <si>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</si>
  <si>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</si>
  <si>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</si>
  <si>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</si>
  <si>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</si>
  <si>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</si>
  <si>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</si>
  <si>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</si>
  <si>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</si>
  <si>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</si>
  <si>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</si>
  <si>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</si>
  <si>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</si>
  <si>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</si>
  <si>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</si>
  <si>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</si>
  <si>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</si>
  <si>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</si>
  <si>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</si>
  <si>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</si>
  <si>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</si>
  <si>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</si>
  <si>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</si>
  <si>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</si>
  <si>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</si>
  <si>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</si>
  <si>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</si>
  <si>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</si>
  <si>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</si>
  <si>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</si>
  <si>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</si>
  <si>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</si>
  <si>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</si>
  <si>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</si>
  <si>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</si>
  <si>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</si>
  <si>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</si>
  <si>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</si>
  <si>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</si>
  <si>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</si>
  <si>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</si>
  <si>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</si>
  <si>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</si>
  <si>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</si>
  <si>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</si>
  <si>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</si>
  <si>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</si>
  <si>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</si>
  <si>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</si>
  <si>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</si>
  <si>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</si>
  <si>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</si>
  <si>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</si>
  <si>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</si>
  <si>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</si>
  <si>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</si>
  <si>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</si>
  <si>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</si>
  <si>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</si>
  <si>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</si>
  <si>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</si>
  <si>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</si>
  <si>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</si>
  <si>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</si>
  <si>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</si>
  <si>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</si>
  <si>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</si>
  <si>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</si>
  <si>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</si>
  <si>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</si>
  <si>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</si>
  <si>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</si>
  <si>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</si>
  <si>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</si>
  <si>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</si>
  <si>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</si>
  <si>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</si>
  <si>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</si>
  <si>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</si>
  <si>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</si>
  <si>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</si>
  <si>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</si>
  <si>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</si>
  <si>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</si>
  <si>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</si>
  <si>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</si>
  <si>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</si>
  <si>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</si>
  <si>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</si>
  <si>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</si>
  <si>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</si>
  <si>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</si>
  <si>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</si>
  <si>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</si>
  <si>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</si>
  <si>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</si>
  <si>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</si>
  <si>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</si>
  <si>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</si>
  <si>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</si>
  <si>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</si>
  <si>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</si>
  <si>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</si>
  <si>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</si>
  <si>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</si>
  <si>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</si>
  <si>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</si>
  <si>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</si>
  <si>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</si>
  <si>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</si>
  <si>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</si>
  <si>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</si>
  <si>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</si>
  <si>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</si>
  <si>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</si>
  <si>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</si>
  <si>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</si>
  <si>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</si>
  <si>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</si>
  <si>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</si>
  <si>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</si>
  <si>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</si>
  <si>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</si>
  <si>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</si>
  <si>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</si>
  <si>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</si>
  <si>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</si>
  <si>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</si>
  <si>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</si>
  <si>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</si>
  <si>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</si>
  <si>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</si>
  <si>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</si>
  <si>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</si>
  <si>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</si>
  <si>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</si>
  <si>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</si>
  <si>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</si>
  <si>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</si>
  <si>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</si>
  <si>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</si>
  <si>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</si>
  <si>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</si>
  <si>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</si>
  <si>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</si>
  <si>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</si>
  <si>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</si>
  <si>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</si>
  <si>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</si>
  <si>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</si>
  <si>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</si>
  <si>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</si>
  <si>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</si>
  <si>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</si>
  <si>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</si>
  <si>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</si>
  <si>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</si>
  <si>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</si>
  <si>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</si>
  <si>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</si>
  <si>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</si>
  <si>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</si>
  <si>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</si>
  <si>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</si>
  <si>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</si>
  <si>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</si>
  <si>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</si>
  <si>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</si>
  <si>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</si>
  <si>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</si>
  <si>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</si>
  <si>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</si>
  <si>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</si>
  <si>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</si>
  <si>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</si>
  <si>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</si>
  <si>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</si>
  <si>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</si>
  <si>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</si>
  <si>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</si>
  <si>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</si>
  <si>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</si>
  <si>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</si>
  <si>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</si>
  <si>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</si>
  <si>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</si>
  <si>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</si>
  <si>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</si>
  <si>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</si>
  <si>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</si>
  <si>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</si>
  <si>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</si>
  <si>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</si>
  <si>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</si>
  <si>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</si>
  <si>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</si>
  <si>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</si>
  <si>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</si>
  <si>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</si>
  <si>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</si>
  <si>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</si>
  <si>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</si>
  <si>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</si>
  <si>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</si>
  <si>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</si>
  <si>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</si>
  <si>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</si>
  <si>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</si>
  <si>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</si>
  <si>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</si>
  <si>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</si>
  <si>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</si>
  <si>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</si>
  <si>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</si>
  <si>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</si>
  <si>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</si>
  <si>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</si>
  <si>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</si>
  <si>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</si>
  <si>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</si>
  <si>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</si>
  <si>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</si>
  <si>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</si>
  <si>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</si>
  <si>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</si>
  <si>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</si>
  <si>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</si>
  <si>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</si>
  <si>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</si>
  <si>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</si>
  <si>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</si>
  <si>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</si>
  <si>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</si>
  <si>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</si>
  <si>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</si>
  <si>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</si>
  <si>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</si>
  <si>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</si>
  <si>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</si>
  <si>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</si>
  <si>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</si>
  <si>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</si>
  <si>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</si>
  <si>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</si>
  <si>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</si>
  <si>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</si>
  <si>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</si>
  <si>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</si>
  <si>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</si>
  <si>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</si>
  <si>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</si>
  <si>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</si>
  <si>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</si>
  <si>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</si>
  <si>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</si>
  <si>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</si>
  <si>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</si>
  <si>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</si>
  <si>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</si>
  <si>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</si>
  <si>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</si>
  <si>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</si>
  <si>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</si>
  <si>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</si>
  <si>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</si>
  <si>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</si>
  <si>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</si>
  <si>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</si>
  <si>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</si>
  <si>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</si>
  <si>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</si>
  <si>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</si>
  <si>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</si>
  <si>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</si>
  <si>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</si>
  <si>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</si>
  <si>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</si>
  <si>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</si>
  <si>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</si>
  <si>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</si>
  <si>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</si>
  <si>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</si>
  <si>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</si>
  <si>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</si>
  <si>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</si>
  <si>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</si>
  <si>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</si>
  <si>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</si>
  <si>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</si>
  <si>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</si>
  <si>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</si>
  <si>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</si>
  <si>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</si>
  <si>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</si>
  <si>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</si>
  <si>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</si>
  <si>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</si>
  <si>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</si>
  <si>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</si>
  <si>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</si>
  <si>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</si>
  <si>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</si>
  <si>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</si>
  <si>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</si>
  <si>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</si>
  <si>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</si>
  <si>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</si>
  <si>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</si>
  <si>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</si>
  <si>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</si>
  <si>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</si>
  <si>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</si>
  <si>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</si>
  <si>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</si>
  <si>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</si>
  <si>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</si>
  <si>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</si>
  <si>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</si>
  <si>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</si>
  <si>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</si>
  <si>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</si>
  <si>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</si>
  <si>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</si>
  <si>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</si>
  <si>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</si>
  <si>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</si>
  <si>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</si>
  <si>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</si>
  <si>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</si>
  <si>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</si>
  <si>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</si>
  <si>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</si>
  <si>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</si>
  <si>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</si>
  <si>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</si>
  <si>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</si>
  <si>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</si>
  <si>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</si>
  <si>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</si>
  <si>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</si>
  <si>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</si>
  <si>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</si>
  <si>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</si>
  <si>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</si>
  <si>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</si>
  <si>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</si>
  <si>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</si>
  <si>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</si>
  <si>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</si>
  <si>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</si>
  <si>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</si>
  <si>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</si>
  <si>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</si>
  <si>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</si>
  <si>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</si>
  <si>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</si>
  <si>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</si>
  <si>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</si>
  <si>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</si>
  <si>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</si>
  <si>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</si>
  <si>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</si>
  <si>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</si>
  <si>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</si>
  <si>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</si>
  <si>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</si>
  <si>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</si>
  <si>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</si>
  <si>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</si>
  <si>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</si>
  <si>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</si>
  <si>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</si>
  <si>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</si>
  <si>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</si>
  <si>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</si>
  <si>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</si>
  <si>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</si>
  <si>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</si>
  <si>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</si>
  <si>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</si>
  <si>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</si>
  <si>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</si>
  <si>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</si>
  <si>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</si>
  <si>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</si>
  <si>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</si>
  <si>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</si>
  <si>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</si>
  <si>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</si>
  <si>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</si>
  <si>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</si>
  <si>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</si>
  <si>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</si>
  <si>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</si>
  <si>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</si>
  <si>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</si>
  <si>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</si>
  <si>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</si>
  <si>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</si>
  <si>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</si>
  <si>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</si>
  <si>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</si>
  <si>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</si>
  <si>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</si>
  <si>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</si>
  <si>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</si>
  <si>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</si>
  <si>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</si>
  <si>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</si>
  <si>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</si>
  <si>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</si>
  <si>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</si>
  <si>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</si>
  <si>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</si>
  <si>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</si>
  <si>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</si>
  <si>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</si>
  <si>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</si>
  <si>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</si>
  <si>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</si>
  <si>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</si>
  <si>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</si>
  <si>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</si>
  <si>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</si>
  <si>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</si>
  <si>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</si>
  <si>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</si>
  <si>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</si>
  <si>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</si>
  <si>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</si>
  <si>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</si>
  <si>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</si>
  <si>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</si>
  <si>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</si>
  <si>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</si>
  <si>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</si>
  <si>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</si>
  <si>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</si>
  <si>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</si>
  <si>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</si>
  <si>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</si>
  <si>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</si>
  <si>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</si>
  <si>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</si>
  <si>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</si>
  <si>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</si>
  <si>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</si>
  <si>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</si>
  <si>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</si>
  <si>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</si>
  <si>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</si>
  <si>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</si>
  <si>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</si>
  <si>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</si>
  <si>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</si>
  <si>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</si>
  <si>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</si>
  <si>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</si>
  <si>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</si>
  <si>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</si>
  <si>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</si>
  <si>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</si>
  <si>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</si>
  <si>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</si>
  <si>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</si>
  <si>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</si>
  <si>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</si>
  <si>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</si>
  <si>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</si>
  <si>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</si>
  <si>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</si>
  <si>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</si>
  <si>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</si>
  <si>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</si>
  <si>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</si>
  <si>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</si>
  <si>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</si>
  <si>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</si>
  <si>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</si>
  <si>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</si>
  <si>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</si>
  <si>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</si>
  <si>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</si>
  <si>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</si>
  <si>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</si>
  <si>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</si>
  <si>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</si>
  <si>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</si>
  <si>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</si>
  <si>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</si>
  <si>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</si>
  <si>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</si>
  <si>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</si>
  <si>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</si>
  <si>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</si>
  <si>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</si>
  <si>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</si>
  <si>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</si>
  <si>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</si>
  <si>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</si>
  <si>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</si>
  <si>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</si>
  <si>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</si>
  <si>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</si>
  <si>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</si>
  <si>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</si>
  <si>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</si>
  <si>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</si>
  <si>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</si>
  <si>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</si>
  <si>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</si>
  <si>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</si>
  <si>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</si>
  <si>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</si>
  <si>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</si>
  <si>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</si>
  <si>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</si>
  <si>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</si>
  <si>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</si>
  <si>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</si>
  <si>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</si>
  <si>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</si>
  <si>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</si>
  <si>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</si>
  <si>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</si>
  <si>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</si>
  <si>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</si>
  <si>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</si>
  <si>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</si>
  <si>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</si>
  <si>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</si>
  <si>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</si>
  <si>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</si>
  <si>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</si>
  <si>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</si>
  <si>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</si>
  <si>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</si>
  <si>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</si>
  <si>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</si>
  <si>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</si>
  <si>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</si>
  <si>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</si>
  <si>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</si>
  <si>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</si>
  <si>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</si>
  <si>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</si>
  <si>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</si>
  <si>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</si>
  <si>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</si>
  <si>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</si>
  <si>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</si>
  <si>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</si>
  <si>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</si>
  <si>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</si>
  <si>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</si>
  <si>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</si>
  <si>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</si>
  <si>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</si>
  <si>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</si>
  <si>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</si>
  <si>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</si>
  <si>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</si>
  <si>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</si>
  <si>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</si>
  <si>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</si>
  <si>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</si>
  <si>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</si>
  <si>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</si>
  <si>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</si>
  <si>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</si>
  <si>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</si>
  <si>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</si>
  <si>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</si>
  <si>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</si>
  <si>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</si>
  <si>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</si>
  <si>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</si>
  <si>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</si>
  <si>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</si>
  <si>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</si>
  <si>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</si>
  <si>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</si>
  <si>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</si>
  <si>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</si>
  <si>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</si>
  <si>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</si>
  <si>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</si>
  <si>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</si>
  <si>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</si>
  <si>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</si>
  <si>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</si>
  <si>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</si>
  <si>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</si>
  <si>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</si>
  <si>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</si>
  <si>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</si>
  <si>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</si>
  <si>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</si>
  <si>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</si>
  <si>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</si>
  <si>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</si>
  <si>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</si>
  <si>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</si>
  <si>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</si>
  <si>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</si>
  <si>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</si>
  <si>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</si>
  <si>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</si>
  <si>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</si>
  <si>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</si>
  <si>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</si>
  <si>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</si>
  <si>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</si>
  <si>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</si>
  <si>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</si>
  <si>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</si>
  <si>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</si>
  <si>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</si>
  <si>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</si>
  <si>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</si>
  <si>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</si>
  <si>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</si>
  <si>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</si>
  <si>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</si>
  <si>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</si>
  <si>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</si>
  <si>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</si>
  <si>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</si>
  <si>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</si>
  <si>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</si>
  <si>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</si>
  <si>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</si>
  <si>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</si>
  <si>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</si>
  <si>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</si>
  <si>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</si>
  <si>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</si>
  <si>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</si>
  <si>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</si>
  <si>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</si>
  <si>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</si>
  <si>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</si>
  <si>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</si>
  <si>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</si>
  <si>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</si>
  <si>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</si>
  <si>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</si>
  <si>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</si>
  <si>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</si>
  <si>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</si>
  <si>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</si>
  <si>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</si>
  <si>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</si>
  <si>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</si>
  <si>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</si>
  <si>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</si>
  <si>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</si>
  <si>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</si>
  <si>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</si>
  <si>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</si>
  <si>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</si>
  <si>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</si>
  <si>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</si>
  <si>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</si>
  <si>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</si>
  <si>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</si>
  <si>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</si>
  <si>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</si>
  <si>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</si>
  <si>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</si>
  <si>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</si>
  <si>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</si>
  <si>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</si>
  <si>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</si>
  <si>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</si>
  <si>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</si>
  <si>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</si>
  <si>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</si>
  <si>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</si>
  <si>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</si>
  <si>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</si>
  <si>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</si>
  <si>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</si>
  <si>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</si>
  <si>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</si>
  <si>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</si>
  <si>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</si>
  <si>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</si>
  <si>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</si>
  <si>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</si>
  <si>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</si>
  <si>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</si>
  <si>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</si>
  <si>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</si>
  <si>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</si>
  <si>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</si>
  <si>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</si>
  <si>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</si>
  <si>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</si>
  <si>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</si>
  <si>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</si>
  <si>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</si>
  <si>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</si>
  <si>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</si>
  <si>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</si>
  <si>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</si>
  <si>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</si>
  <si>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</si>
  <si>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</si>
  <si>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</si>
  <si>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</si>
  <si>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</si>
  <si>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</si>
  <si>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</si>
  <si>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</si>
  <si>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</si>
  <si>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</si>
  <si>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</si>
  <si>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</si>
  <si>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</si>
  <si>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</si>
  <si>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</si>
  <si>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</si>
  <si>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</si>
  <si>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</si>
  <si>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</si>
  <si>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</si>
  <si>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</si>
  <si>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</si>
  <si>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</si>
  <si>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</si>
  <si>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</si>
  <si>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</si>
  <si>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</si>
  <si>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</si>
  <si>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</si>
  <si>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</si>
  <si>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</si>
  <si>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</si>
  <si>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</si>
  <si>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</si>
  <si>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</si>
  <si>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</si>
  <si>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</si>
  <si>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</si>
  <si>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</si>
  <si>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</si>
  <si>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</si>
  <si>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</si>
  <si>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</si>
  <si>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</si>
  <si>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</si>
  <si>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</si>
  <si>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</si>
  <si>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</si>
  <si>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</si>
  <si>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</si>
  <si>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</si>
  <si>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</si>
  <si>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</si>
  <si>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</si>
  <si>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</si>
  <si>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</si>
  <si>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</si>
  <si>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</si>
  <si>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</si>
  <si>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</si>
  <si>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</si>
  <si>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</si>
  <si>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</si>
  <si>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</si>
  <si>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</si>
  <si>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</si>
  <si>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</si>
  <si>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</si>
  <si>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</si>
  <si>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</si>
  <si>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</si>
  <si>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</si>
  <si>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</si>
  <si>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</si>
  <si>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</si>
  <si>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</si>
  <si>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</si>
  <si>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</si>
  <si>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</si>
  <si>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</si>
  <si>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</si>
  <si>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</si>
  <si>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</si>
  <si>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</si>
  <si>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</si>
  <si>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</si>
  <si>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</si>
  <si>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</si>
  <si>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</si>
  <si>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</si>
  <si>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</si>
  <si>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</si>
  <si>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</si>
  <si>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</si>
  <si>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</si>
  <si>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</si>
  <si>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</si>
  <si>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</si>
  <si>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</si>
  <si>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</si>
  <si>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</si>
  <si>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</si>
  <si>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</si>
  <si>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</si>
  <si>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</si>
  <si>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</si>
  <si>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</si>
  <si>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</si>
  <si>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</si>
  <si>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</si>
  <si>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</si>
  <si>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</si>
  <si>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</si>
  <si>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</si>
  <si>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</si>
  <si>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</si>
  <si>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</si>
  <si>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</si>
  <si>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</si>
  <si>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</si>
  <si>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</si>
  <si>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</si>
  <si>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</si>
  <si>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</si>
  <si>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</si>
  <si>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</si>
  <si>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</si>
  <si>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</si>
  <si>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</si>
  <si>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</si>
  <si>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</si>
  <si>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</si>
  <si>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</si>
  <si>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</si>
  <si>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</si>
  <si>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</si>
  <si>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</si>
  <si>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</si>
  <si>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</si>
  <si>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</si>
  <si>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</si>
  <si>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</si>
  <si>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</si>
  <si>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</si>
  <si>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</si>
  <si>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</si>
  <si>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</si>
  <si>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</si>
  <si>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</si>
  <si>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</si>
  <si>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</si>
  <si>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</si>
  <si>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</si>
  <si>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</si>
  <si>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</si>
  <si>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</si>
  <si>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</si>
  <si>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</si>
  <si>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</si>
  <si>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</si>
  <si>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</si>
  <si>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</si>
  <si>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</si>
  <si>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</si>
  <si>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</si>
  <si>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</si>
  <si>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</si>
  <si>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</si>
  <si>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</si>
  <si>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</si>
  <si>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</si>
  <si>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</si>
  <si>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</si>
  <si>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</si>
  <si>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</si>
  <si>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</si>
  <si>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</si>
  <si>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</si>
  <si>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</si>
  <si>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</si>
  <si>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</si>
  <si>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</si>
  <si>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</si>
  <si>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</si>
  <si>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</si>
  <si>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</si>
  <si>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</si>
  <si>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</si>
  <si>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</si>
  <si>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</si>
  <si>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</si>
  <si>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</si>
  <si>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</si>
  <si>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</si>
  <si>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</si>
  <si>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</si>
  <si>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</si>
  <si>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</si>
  <si>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</si>
  <si>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</si>
  <si>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</si>
  <si>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</si>
  <si>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</si>
  <si>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</si>
  <si>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</si>
  <si>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</si>
  <si>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</si>
  <si>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</si>
  <si>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</si>
  <si>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</si>
  <si>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</si>
  <si>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</si>
  <si>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</si>
  <si>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</si>
  <si>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</si>
  <si>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</si>
  <si>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</si>
  <si>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</si>
  <si>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</si>
  <si>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</si>
  <si>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</si>
  <si>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</si>
  <si>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</si>
  <si>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</si>
  <si>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</si>
  <si>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</si>
  <si>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</si>
  <si>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</si>
  <si>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</si>
  <si>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</si>
  <si>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</si>
  <si>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</si>
  <si>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</si>
  <si>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</si>
  <si>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</si>
  <si>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</si>
  <si>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</si>
  <si>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</si>
  <si>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</si>
  <si>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</si>
  <si>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</si>
  <si>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</si>
  <si>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</si>
  <si>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</si>
  <si>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</si>
  <si>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</si>
  <si>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</si>
  <si>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</si>
  <si>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</si>
  <si>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</si>
  <si>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</si>
  <si>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</si>
  <si>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</si>
  <si>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</si>
  <si>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</si>
  <si>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</si>
  <si>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</si>
  <si>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</si>
  <si>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</si>
  <si>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</si>
  <si>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</si>
  <si>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</si>
  <si>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</si>
  <si>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</si>
  <si>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</si>
  <si>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</si>
  <si>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</si>
  <si>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</si>
  <si>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</si>
  <si>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</si>
  <si>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</si>
  <si>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</si>
  <si>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</si>
  <si>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</si>
  <si>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</si>
  <si>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</si>
  <si>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</si>
  <si>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</si>
  <si>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</si>
  <si>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</si>
  <si>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</si>
  <si>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</si>
  <si>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</si>
  <si>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</si>
  <si>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</si>
  <si>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</si>
  <si>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</si>
  <si>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</si>
  <si>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</si>
  <si>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</si>
  <si>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</si>
  <si>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</si>
  <si>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</si>
  <si>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</si>
  <si>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</si>
  <si>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</si>
  <si>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</si>
  <si>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</si>
  <si>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</si>
  <si>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</si>
  <si>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</si>
  <si>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</si>
  <si>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</si>
  <si>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</si>
  <si>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</si>
  <si>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</si>
  <si>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</si>
  <si>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</si>
  <si>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</si>
  <si>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</si>
  <si>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</si>
  <si>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</si>
  <si>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</si>
  <si>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</si>
  <si>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</si>
  <si>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</si>
  <si>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</si>
  <si>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</si>
  <si>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</si>
  <si>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</si>
  <si>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</si>
  <si>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</si>
  <si>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</si>
  <si>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</si>
  <si>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</si>
  <si>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</si>
  <si>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</si>
  <si>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</si>
  <si>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</si>
  <si>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</si>
  <si>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</si>
  <si>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</si>
  <si>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</si>
  <si>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</si>
  <si>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</si>
  <si>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</si>
  <si>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</si>
  <si>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</si>
  <si>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</si>
  <si>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</si>
  <si>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</si>
  <si>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</si>
  <si>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</si>
  <si>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</si>
  <si>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</si>
  <si>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</si>
  <si>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</si>
  <si>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</si>
  <si>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</si>
  <si>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</si>
  <si>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</si>
  <si>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</si>
  <si>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</si>
  <si>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</si>
  <si>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</si>
  <si>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</si>
  <si>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</si>
  <si>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</si>
  <si>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</si>
  <si>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</si>
  <si>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</si>
  <si>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</si>
  <si>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</si>
  <si>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</si>
  <si>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</si>
  <si>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</si>
  <si>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</si>
  <si>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</si>
  <si>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</si>
  <si>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</si>
  <si>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</si>
  <si>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</si>
  <si>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</si>
  <si>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</si>
  <si>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</si>
  <si>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</si>
  <si>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</si>
  <si>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</si>
  <si>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</si>
  <si>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</si>
  <si>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</si>
  <si>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</si>
  <si>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</si>
  <si>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</si>
  <si>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</si>
  <si>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</si>
  <si>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</si>
  <si>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</si>
  <si>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</si>
  <si>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</si>
  <si>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</si>
  <si>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</si>
  <si>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</si>
  <si>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</si>
  <si>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</si>
  <si>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</si>
  <si>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</si>
  <si>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</si>
  <si>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</si>
  <si>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</si>
  <si>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</si>
  <si>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</si>
  <si>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</si>
  <si>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</si>
  <si>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</si>
  <si>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</si>
  <si>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</si>
  <si>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</si>
  <si>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</si>
  <si>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</si>
  <si>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</si>
  <si>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</si>
  <si>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</si>
  <si>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</si>
  <si>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</si>
  <si>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</si>
  <si>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</si>
  <si>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</si>
  <si>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</si>
  <si>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</si>
  <si>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</si>
  <si>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</si>
  <si>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</si>
  <si>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</si>
  <si>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</si>
  <si>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</si>
  <si>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</si>
  <si>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</si>
  <si>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</si>
  <si>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</si>
  <si>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</si>
  <si>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</si>
  <si>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</si>
  <si>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</si>
  <si>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</si>
  <si>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</si>
  <si>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</si>
  <si>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</si>
  <si>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</si>
  <si>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</si>
  <si>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</si>
  <si>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</si>
  <si>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</si>
  <si>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</si>
  <si>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</si>
  <si>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</si>
  <si>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</si>
  <si>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</si>
  <si>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</si>
  <si>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</si>
  <si>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</si>
  <si>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</si>
  <si>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</si>
  <si>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</si>
  <si>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</si>
  <si>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</si>
  <si>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</si>
  <si>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</si>
  <si>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</si>
  <si>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</si>
  <si>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</si>
  <si>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</si>
  <si>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</si>
  <si>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</si>
  <si>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</si>
  <si>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</si>
  <si>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</si>
  <si>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</si>
  <si>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</si>
  <si>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</si>
  <si>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</si>
  <si>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</si>
  <si>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</si>
  <si>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</si>
  <si>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</si>
  <si>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</si>
  <si>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</si>
  <si>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</si>
  <si>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</si>
  <si>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</si>
  <si>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</si>
  <si>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</si>
  <si>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</si>
  <si>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</si>
  <si>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</si>
  <si>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</si>
  <si>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</si>
  <si>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</si>
  <si>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</si>
  <si>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</si>
  <si>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</si>
  <si>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</si>
  <si>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</si>
  <si>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</si>
  <si>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</si>
  <si>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</si>
  <si>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</si>
  <si>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</si>
  <si>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</si>
  <si>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</si>
  <si>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</si>
  <si>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</si>
  <si>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</si>
  <si>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</si>
  <si>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</si>
  <si>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</si>
  <si>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</si>
  <si>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</si>
  <si>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</si>
  <si>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</si>
  <si>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</si>
  <si>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</si>
  <si>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</si>
  <si>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</si>
  <si>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</si>
  <si>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</si>
  <si>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</si>
  <si>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</si>
  <si>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</si>
  <si>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</si>
  <si>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</si>
  <si>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</si>
  <si>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</si>
  <si>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</si>
  <si>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</si>
  <si>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</si>
  <si>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</si>
  <si>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</si>
  <si>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</si>
  <si>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</si>
  <si>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</si>
  <si>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</si>
  <si>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</si>
  <si>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</si>
  <si>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</si>
  <si>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</si>
  <si>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</si>
  <si>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</si>
  <si>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</si>
  <si>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</si>
  <si>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</si>
  <si>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</si>
  <si>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</si>
  <si>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</si>
  <si>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</si>
  <si>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</si>
  <si>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</si>
  <si>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</si>
  <si>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</si>
  <si>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</si>
  <si>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</si>
  <si>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</si>
  <si>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</si>
  <si>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</si>
  <si>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</si>
  <si>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</si>
  <si>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</si>
  <si>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</si>
  <si>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</si>
  <si>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</si>
  <si>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</si>
  <si>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</si>
  <si>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</si>
  <si>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</si>
  <si>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</si>
  <si>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</si>
  <si>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</si>
  <si>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</si>
  <si>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</si>
  <si>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</si>
  <si>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</si>
  <si>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</si>
  <si>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</si>
  <si>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</si>
  <si>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</si>
  <si>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</si>
  <si>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</si>
  <si>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</si>
  <si>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</si>
  <si>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</si>
  <si>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</si>
  <si>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</si>
  <si>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</si>
  <si>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</si>
  <si>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</si>
  <si>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</si>
  <si>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</si>
  <si>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</si>
  <si>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</si>
  <si>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</si>
  <si>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</si>
  <si>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</si>
  <si>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</si>
  <si>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</si>
  <si>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</si>
  <si>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</si>
  <si>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</si>
  <si>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</si>
  <si>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</si>
  <si>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</si>
  <si>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</si>
  <si>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</si>
  <si>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</si>
  <si>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</si>
  <si>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</si>
  <si>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</si>
  <si>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</si>
  <si>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</si>
  <si>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</si>
  <si>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</si>
  <si>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</si>
  <si>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</si>
  <si>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</si>
  <si>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</si>
  <si>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</si>
  <si>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</si>
  <si>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</si>
  <si>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</si>
  <si>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</si>
  <si>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</si>
  <si>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</si>
  <si>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</si>
  <si>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</si>
  <si>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</si>
  <si>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</si>
  <si>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</si>
  <si>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</si>
  <si>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</si>
  <si>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</si>
  <si>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</si>
  <si>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</si>
  <si>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</si>
  <si>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</si>
  <si>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</si>
  <si>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</si>
  <si>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</si>
  <si>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</si>
  <si>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</si>
  <si>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</si>
  <si>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</si>
  <si>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</si>
  <si>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</si>
  <si>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</si>
  <si>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</si>
  <si>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</si>
  <si>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</si>
  <si>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</si>
  <si>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</si>
  <si>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</si>
  <si>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</si>
  <si>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</si>
  <si>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</si>
  <si>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</si>
  <si>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</si>
  <si>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</si>
  <si>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</si>
  <si>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</si>
  <si>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</si>
  <si>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</si>
  <si>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</si>
  <si>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</si>
  <si>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</si>
  <si>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</si>
  <si>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</si>
  <si>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</si>
  <si>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</si>
  <si>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</si>
  <si>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</si>
  <si>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</si>
  <si>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</si>
  <si>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</si>
  <si>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</si>
  <si>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</si>
  <si>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</si>
  <si>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</si>
  <si>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</si>
  <si>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</si>
  <si>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</si>
  <si>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</si>
  <si>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</si>
  <si>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</si>
  <si>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</si>
  <si>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</si>
  <si>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</si>
  <si>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</si>
  <si>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</si>
  <si>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</si>
  <si>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</si>
  <si>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</si>
  <si>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</si>
  <si>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</si>
  <si>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</si>
  <si>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</si>
  <si>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</si>
  <si>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</si>
  <si>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</si>
  <si>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</si>
  <si>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</si>
  <si>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</si>
  <si>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</si>
  <si>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</si>
  <si>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</si>
  <si>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</si>
  <si>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</si>
  <si>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</si>
  <si>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</si>
  <si>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</si>
  <si>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</si>
  <si>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</si>
  <si>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</si>
  <si>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</si>
  <si>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</si>
  <si>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</si>
  <si>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</si>
  <si>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</si>
  <si>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</si>
  <si>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</si>
  <si>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</si>
  <si>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</si>
  <si>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</si>
  <si>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</si>
  <si>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</si>
  <si>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</si>
  <si>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</si>
  <si>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</si>
  <si>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</si>
  <si>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</si>
  <si>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</si>
  <si>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</si>
  <si>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</si>
  <si>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</si>
  <si>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</si>
  <si>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</si>
  <si>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</si>
  <si>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</si>
  <si>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</si>
  <si>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</si>
  <si>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</si>
  <si>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</si>
  <si>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</si>
  <si>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</si>
  <si>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</si>
  <si>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</si>
  <si>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</si>
  <si>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</si>
  <si>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</si>
  <si>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</si>
  <si>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</si>
  <si>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</si>
  <si>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</si>
  <si>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</si>
  <si>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</si>
  <si>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</si>
  <si>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</si>
  <si>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</si>
  <si>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</si>
  <si>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</si>
  <si>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</si>
  <si>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</si>
  <si>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</si>
  <si>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</si>
  <si>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</si>
  <si>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</si>
  <si>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</si>
  <si>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</si>
  <si>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</si>
  <si>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</si>
  <si>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</si>
  <si>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</si>
  <si>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</si>
  <si>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</si>
  <si>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</si>
  <si>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</si>
  <si>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</si>
  <si>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</si>
  <si>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</si>
  <si>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</si>
  <si>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</si>
  <si>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</si>
  <si>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</si>
  <si>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</si>
  <si>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</si>
  <si>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</si>
  <si>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</si>
  <si>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</si>
  <si>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</si>
  <si>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</si>
  <si>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</si>
  <si>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</si>
  <si>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</si>
  <si>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</si>
  <si>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</si>
  <si>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</si>
  <si>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</si>
  <si>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</si>
  <si>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</si>
  <si>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</si>
  <si>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</si>
  <si>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</si>
  <si>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</si>
  <si>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</si>
  <si>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</si>
  <si>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</si>
  <si>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</si>
  <si>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</si>
  <si>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</si>
  <si>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</si>
  <si>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</si>
  <si>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</si>
  <si>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</si>
  <si>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</si>
  <si>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</si>
  <si>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</si>
  <si>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</si>
  <si>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</si>
  <si>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</si>
  <si>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</si>
  <si>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</si>
  <si>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</si>
  <si>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</si>
  <si>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</si>
  <si>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</si>
  <si>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</si>
  <si>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</si>
  <si>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</si>
  <si>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</si>
  <si>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</si>
  <si>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</si>
  <si>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</si>
  <si>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</si>
  <si>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</si>
  <si>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</si>
  <si>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</si>
  <si>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</si>
  <si>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</si>
  <si>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</si>
  <si>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</si>
  <si>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</si>
  <si>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</si>
  <si>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</si>
  <si>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</si>
  <si>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</si>
  <si>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</si>
  <si>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</si>
  <si>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</si>
  <si>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</si>
  <si>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</si>
  <si>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</si>
  <si>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</si>
  <si>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</si>
  <si>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</si>
  <si>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</si>
  <si>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</si>
  <si>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</si>
  <si>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</si>
  <si>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</si>
  <si>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</si>
  <si>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</si>
  <si>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</si>
  <si>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</si>
  <si>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</si>
  <si>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</si>
  <si>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</si>
  <si>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</si>
  <si>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</si>
  <si>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</si>
  <si>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</si>
  <si>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</si>
  <si>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</si>
  <si>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</si>
  <si>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</si>
  <si>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</si>
  <si>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</si>
  <si>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</si>
  <si>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</si>
  <si>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</si>
  <si>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</si>
  <si>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</si>
  <si>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</si>
  <si>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</si>
  <si>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</si>
  <si>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</si>
  <si>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</si>
  <si>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</si>
  <si>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</si>
  <si>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</si>
  <si>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</si>
  <si>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</si>
  <si>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</si>
  <si>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</si>
  <si>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</si>
  <si>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</si>
  <si>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</si>
  <si>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</si>
  <si>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</si>
  <si>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</si>
  <si>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</si>
  <si>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</si>
  <si>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</si>
  <si>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</si>
  <si>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</si>
  <si>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</si>
  <si>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</si>
  <si>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</si>
  <si>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</si>
  <si>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</si>
  <si>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</si>
  <si>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</si>
  <si>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</si>
  <si>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</si>
  <si>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</si>
  <si>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</si>
  <si>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</si>
  <si>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</si>
  <si>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</si>
  <si>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</si>
  <si>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</si>
  <si>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</si>
  <si>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</si>
  <si>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</si>
  <si>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</si>
  <si>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</si>
  <si>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</si>
  <si>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</si>
  <si>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</si>
  <si>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</si>
  <si>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</si>
  <si>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</si>
  <si>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</si>
  <si>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</si>
  <si>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</si>
  <si>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</si>
  <si>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</si>
  <si>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</si>
  <si>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</si>
  <si>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</si>
  <si>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</si>
  <si>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</si>
  <si>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</si>
  <si>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</si>
  <si>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</si>
  <si>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</si>
  <si>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</si>
  <si>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</si>
  <si>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</si>
  <si>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</si>
  <si>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</si>
  <si>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</si>
  <si>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</si>
  <si>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</si>
  <si>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</si>
  <si>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</si>
  <si>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</si>
  <si>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</si>
  <si>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</si>
  <si>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</si>
  <si>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</si>
  <si>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</si>
  <si>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</si>
  <si>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</si>
  <si>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</si>
  <si>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</si>
  <si>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</si>
  <si>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</si>
  <si>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</si>
  <si>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</si>
  <si>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</si>
  <si>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</si>
  <si>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</si>
  <si>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</si>
  <si>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</si>
  <si>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</si>
  <si>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</si>
  <si>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</si>
  <si>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</si>
  <si>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</si>
  <si>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</si>
  <si>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</si>
  <si>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</si>
  <si>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</si>
  <si>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</si>
  <si>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</si>
  <si>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</si>
  <si>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</si>
  <si>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</si>
  <si>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</si>
  <si>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</si>
  <si>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</si>
  <si>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</si>
  <si>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</si>
  <si>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</si>
  <si>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</si>
  <si>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</si>
  <si>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</si>
  <si>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</si>
  <si>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</si>
  <si>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</si>
  <si>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</si>
  <si>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</si>
  <si>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</si>
  <si>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</si>
  <si>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</si>
  <si>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</si>
  <si>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</si>
  <si>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</si>
  <si>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</si>
  <si>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</si>
  <si>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</si>
  <si>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</si>
  <si>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</si>
  <si>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</si>
  <si>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</si>
  <si>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</si>
  <si>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</si>
  <si>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</si>
  <si>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</si>
  <si>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</si>
  <si>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</si>
  <si>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</si>
  <si>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</si>
  <si>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</si>
  <si>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</si>
  <si>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</si>
  <si>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</si>
  <si>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</si>
  <si>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</si>
  <si>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</si>
  <si>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</si>
  <si>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</si>
  <si>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</si>
  <si>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</si>
  <si>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</si>
  <si>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</si>
  <si>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</si>
  <si>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</si>
  <si>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</si>
  <si>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</si>
  <si>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</si>
  <si>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</si>
  <si>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</si>
  <si>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</si>
  <si>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</si>
  <si>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</si>
  <si>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</si>
  <si>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</si>
  <si>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</si>
  <si>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</si>
  <si>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</si>
  <si>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</si>
  <si>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</si>
  <si>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</si>
  <si>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</si>
  <si>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</si>
  <si>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</si>
  <si>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</si>
  <si>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</si>
  <si>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</si>
  <si>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</si>
  <si>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</si>
  <si>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</si>
  <si>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</si>
  <si>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</si>
  <si>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</si>
  <si>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</si>
  <si>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</si>
  <si>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</si>
  <si>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</si>
  <si>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</si>
  <si>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</si>
  <si>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</si>
  <si>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</si>
  <si>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</si>
  <si>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</si>
  <si>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</si>
  <si>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</si>
  <si>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</si>
  <si>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</si>
  <si>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</si>
  <si>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</si>
  <si>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</si>
  <si>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</si>
  <si>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</si>
  <si>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</si>
  <si>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</si>
  <si>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</si>
  <si>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</si>
  <si>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</si>
  <si>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</si>
  <si>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</si>
  <si>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</si>
  <si>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</si>
  <si>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</si>
  <si>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</si>
  <si>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</si>
  <si>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</si>
  <si>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</si>
  <si>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</si>
  <si>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</si>
  <si>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</si>
  <si>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</si>
  <si>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</si>
  <si>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</si>
  <si>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</si>
  <si>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</si>
  <si>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</si>
  <si>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</si>
  <si>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</si>
  <si>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</si>
  <si>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</si>
  <si>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</si>
  <si>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</si>
  <si>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</si>
  <si>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</si>
  <si>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</si>
  <si>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</si>
  <si>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</si>
  <si>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</si>
  <si>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</si>
  <si>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</si>
  <si>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</si>
  <si>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</si>
  <si>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</si>
  <si>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</si>
  <si>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</si>
  <si>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</si>
  <si>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</si>
  <si>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</si>
  <si>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</si>
  <si>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</si>
  <si>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</si>
  <si>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</si>
  <si>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</si>
  <si>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</si>
  <si>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</si>
  <si>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</si>
  <si>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</si>
  <si>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</si>
  <si>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</si>
  <si>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</si>
  <si>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</si>
  <si>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</si>
  <si>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</si>
  <si>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</si>
  <si>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</si>
  <si>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</si>
  <si>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</si>
  <si>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</si>
  <si>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</si>
  <si>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</si>
  <si>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</si>
  <si>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</si>
  <si>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</si>
  <si>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</si>
  <si>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</si>
  <si>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</si>
  <si>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</si>
  <si>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</si>
  <si>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</si>
  <si>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</si>
  <si>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</si>
  <si>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</si>
  <si>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</si>
  <si>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</si>
  <si>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</si>
  <si>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</si>
  <si>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</si>
  <si>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</si>
  <si>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</si>
  <si>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</si>
  <si>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</si>
  <si>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</si>
  <si>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</si>
  <si>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</si>
  <si>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</si>
  <si>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</si>
  <si>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</si>
  <si>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</si>
  <si>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</si>
  <si>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</si>
  <si>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</si>
  <si>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</si>
  <si>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</si>
  <si>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</si>
  <si>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</si>
  <si>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</si>
  <si>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</si>
  <si>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</si>
  <si>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</si>
  <si>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</si>
  <si>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</si>
  <si>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</si>
  <si>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</si>
  <si>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</si>
  <si>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</si>
  <si>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</si>
  <si>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</si>
  <si>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</si>
  <si>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</si>
  <si>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</si>
  <si>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</si>
  <si>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</si>
  <si>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</si>
  <si>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</si>
  <si>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</si>
  <si>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</si>
  <si>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</si>
  <si>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</si>
  <si>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</si>
  <si>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</si>
  <si>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</si>
  <si>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</si>
  <si>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</si>
  <si>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</si>
  <si>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</si>
  <si>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</si>
  <si>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</si>
  <si>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</si>
  <si>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</si>
  <si>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</si>
  <si>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</si>
  <si>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</si>
  <si>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</si>
  <si>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</si>
  <si>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</si>
  <si>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</si>
  <si>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</si>
  <si>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</si>
  <si>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</si>
  <si>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</si>
  <si>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</si>
  <si>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</si>
  <si>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</si>
  <si>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</si>
  <si>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</si>
  <si>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</si>
  <si>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</si>
  <si>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</si>
  <si>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</si>
  <si>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</si>
  <si>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</si>
  <si>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</si>
  <si>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</si>
  <si>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</si>
  <si>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</si>
  <si>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</si>
  <si>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</si>
  <si>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</si>
  <si>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</si>
  <si>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</si>
  <si>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</si>
  <si>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</si>
  <si>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</si>
  <si>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</si>
  <si>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</si>
  <si>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</si>
  <si>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</si>
  <si>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</si>
  <si>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</si>
  <si>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</si>
  <si>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</si>
  <si>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</si>
  <si>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</si>
  <si>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</si>
  <si>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</si>
  <si>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</si>
  <si>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</si>
  <si>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</si>
  <si>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</si>
  <si>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</si>
  <si>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</si>
  <si>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</si>
  <si>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</si>
  <si>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</si>
  <si>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</si>
  <si>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</si>
  <si>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</si>
  <si>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</si>
  <si>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</si>
  <si>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</si>
  <si>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</si>
  <si>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</si>
  <si>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</si>
  <si>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</si>
  <si>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</si>
  <si>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</si>
  <si>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</si>
  <si>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</si>
  <si>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</si>
  <si>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</si>
  <si>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</si>
  <si>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</si>
  <si>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</si>
  <si>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</si>
  <si>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</si>
  <si>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</si>
  <si>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</si>
  <si>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</si>
  <si>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</si>
  <si>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</si>
  <si>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</si>
  <si>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</si>
  <si>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</si>
  <si>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</si>
  <si>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</si>
  <si>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</si>
  <si>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</si>
  <si>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</si>
  <si>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</si>
  <si>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</si>
  <si>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</si>
  <si>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</si>
  <si>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</si>
  <si>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</si>
  <si>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</si>
  <si>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</si>
  <si>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</si>
  <si>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</si>
  <si>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</si>
  <si>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</si>
  <si>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</si>
  <si>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</si>
  <si>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</si>
  <si>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</si>
  <si>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</si>
  <si>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</si>
  <si>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</si>
  <si>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</si>
  <si>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</si>
  <si>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</si>
  <si>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</si>
  <si>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</si>
  <si>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</si>
  <si>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</si>
  <si>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</si>
  <si>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</si>
  <si>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</si>
  <si>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</si>
  <si>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</si>
  <si>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</si>
  <si>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</si>
  <si>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</si>
  <si>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</si>
  <si>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</si>
  <si>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</si>
  <si>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</si>
  <si>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</si>
  <si>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</si>
  <si>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</si>
  <si>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</si>
  <si>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</si>
  <si>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</si>
  <si>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</si>
  <si>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</si>
  <si>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</si>
  <si>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</si>
  <si>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</si>
  <si>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</si>
  <si>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</si>
  <si>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</si>
  <si>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</si>
  <si>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</si>
  <si>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</si>
  <si>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</si>
  <si>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</si>
  <si>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</si>
  <si>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</si>
  <si>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</si>
  <si>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</si>
  <si>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</si>
  <si>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</si>
  <si>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</si>
  <si>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</si>
  <si>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</si>
  <si>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</si>
  <si>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</si>
  <si>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</si>
  <si>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</si>
  <si>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</si>
  <si>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</si>
  <si>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</si>
  <si>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</si>
  <si>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</si>
  <si>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</si>
  <si>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</si>
  <si>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</si>
  <si>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</si>
  <si>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</si>
  <si>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</si>
  <si>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</si>
  <si>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</si>
  <si>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</si>
  <si>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</si>
  <si>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</si>
  <si>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</si>
  <si>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</si>
  <si>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</si>
  <si>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</si>
  <si>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</si>
  <si>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</si>
  <si>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</si>
  <si>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</si>
  <si>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</si>
  <si>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</si>
  <si>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</si>
  <si>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</si>
  <si>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</si>
  <si>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</si>
  <si>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</si>
  <si>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</si>
  <si>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</si>
  <si>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</si>
  <si>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</si>
  <si>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</si>
  <si>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</si>
  <si>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</si>
  <si>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</si>
  <si>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</si>
  <si>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</si>
  <si>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</si>
  <si>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</si>
  <si>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</si>
  <si>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</si>
  <si>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</si>
  <si>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</si>
  <si>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</si>
  <si>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</si>
  <si>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</si>
  <si>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</si>
  <si>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</si>
  <si>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</si>
  <si>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</si>
  <si>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</si>
  <si>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</si>
  <si>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</si>
  <si>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</si>
  <si>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</si>
  <si>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</si>
  <si>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</si>
  <si>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</si>
  <si>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</si>
  <si>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</si>
  <si>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</si>
  <si>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</si>
  <si>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</si>
  <si>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</si>
  <si>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</si>
  <si>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</si>
  <si>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</si>
  <si>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</si>
  <si>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</si>
  <si>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</si>
  <si>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</si>
  <si>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</si>
  <si>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</si>
  <si>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</si>
  <si>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</si>
  <si>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</si>
  <si>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</si>
  <si>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</si>
  <si>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</si>
  <si>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</si>
  <si>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</si>
  <si>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</si>
  <si>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</si>
  <si>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</si>
  <si>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</si>
  <si>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</si>
  <si>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</si>
  <si>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</si>
  <si>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</si>
  <si>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</si>
  <si>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</si>
  <si>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</si>
  <si>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</si>
  <si>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</si>
  <si>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</si>
  <si>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</si>
  <si>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</si>
  <si>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</si>
  <si>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</si>
  <si>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</si>
  <si>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</si>
  <si>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</si>
  <si>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</si>
  <si>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</si>
  <si>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</si>
  <si>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</si>
  <si>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</si>
  <si>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</si>
  <si>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</si>
  <si>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</si>
  <si>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</si>
  <si>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</si>
  <si>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</si>
  <si>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</si>
  <si>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</si>
  <si>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</si>
  <si>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</si>
  <si>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</si>
  <si>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</si>
  <si>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</si>
  <si>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</si>
  <si>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</si>
  <si>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</si>
  <si>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</si>
  <si>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</si>
  <si>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</si>
  <si>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</si>
  <si>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</si>
  <si>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</si>
  <si>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</si>
  <si>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</si>
  <si>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</si>
  <si>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</si>
  <si>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</si>
  <si>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</si>
  <si>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</si>
  <si>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</si>
  <si>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</si>
  <si>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</si>
  <si>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</si>
  <si>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</si>
  <si>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</si>
  <si>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</si>
  <si>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</si>
  <si>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</si>
  <si>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</si>
  <si>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</si>
  <si>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</si>
  <si>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</si>
  <si>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</si>
  <si>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</si>
  <si>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</si>
  <si>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</si>
  <si>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</si>
  <si>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</si>
  <si>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</si>
  <si>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</si>
  <si>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</si>
  <si>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</si>
  <si>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</si>
  <si>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</si>
  <si>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</si>
  <si>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</si>
  <si>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</si>
  <si>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</si>
  <si>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</si>
  <si>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</si>
  <si>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</si>
  <si>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</si>
  <si>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</si>
  <si>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</si>
  <si>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</si>
  <si>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</si>
  <si>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</si>
  <si>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</si>
  <si>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</si>
  <si>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</si>
  <si>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</si>
  <si>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</si>
  <si>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</si>
  <si>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</si>
  <si>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</si>
  <si>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</si>
  <si>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</si>
  <si>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</si>
  <si>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</si>
  <si>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</si>
  <si>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</si>
  <si>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</si>
  <si>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</si>
  <si>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</si>
  <si>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</si>
  <si>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</si>
  <si>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</si>
  <si>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</si>
  <si>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</si>
  <si>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</si>
  <si>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</si>
  <si>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</si>
  <si>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</si>
  <si>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</si>
  <si>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</si>
  <si>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</si>
  <si>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</si>
  <si>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</si>
  <si>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</si>
  <si>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</si>
  <si>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</si>
  <si>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</si>
  <si>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</si>
  <si>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</si>
  <si>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</si>
  <si>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</si>
  <si>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</si>
  <si>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</si>
  <si>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</si>
  <si>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</si>
  <si>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</si>
  <si>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</si>
  <si>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</si>
  <si>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</si>
  <si>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</si>
  <si>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</si>
  <si>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</si>
  <si>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</si>
  <si>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</si>
  <si>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</si>
  <si>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</si>
  <si>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</si>
  <si>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</si>
  <si>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</si>
  <si>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</si>
  <si>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</si>
  <si>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</si>
  <si>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</si>
  <si>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</si>
  <si>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</si>
  <si>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</si>
  <si>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</si>
  <si>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</si>
  <si>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</si>
  <si>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</si>
  <si>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</si>
  <si>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</si>
  <si>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</si>
  <si>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</si>
  <si>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</si>
  <si>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</si>
  <si>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</si>
  <si>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</si>
  <si>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</si>
  <si>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</si>
  <si>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</si>
  <si>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</si>
  <si>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</si>
  <si>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</si>
  <si>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</si>
  <si>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</si>
  <si>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</si>
  <si>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</si>
  <si>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</si>
  <si>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</si>
  <si>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</si>
  <si>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</si>
  <si>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</si>
  <si>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</si>
  <si>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</si>
  <si>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</si>
  <si>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</si>
  <si>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</si>
  <si>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</si>
  <si>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</si>
  <si>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</si>
  <si>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</si>
  <si>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</si>
  <si>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</si>
  <si>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</si>
  <si>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</si>
  <si>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</si>
  <si>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</si>
  <si>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</si>
  <si>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</si>
  <si>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</si>
  <si>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</si>
  <si>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</si>
  <si>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</si>
  <si>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</si>
  <si>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</si>
  <si>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</si>
  <si>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</si>
  <si>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</si>
  <si>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</si>
  <si>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</si>
  <si>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</si>
  <si>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</si>
  <si>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</si>
  <si>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</si>
  <si>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</si>
  <si>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</si>
  <si>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</si>
  <si>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</si>
  <si>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</si>
  <si>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</si>
  <si>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</si>
  <si>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</si>
  <si>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</si>
  <si>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</si>
  <si>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</si>
  <si>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</si>
  <si>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</si>
  <si>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</si>
  <si>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</si>
  <si>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</si>
  <si>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</si>
  <si>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</si>
  <si>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</si>
  <si>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</si>
  <si>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</si>
  <si>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</si>
  <si>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</si>
  <si>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</si>
  <si>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</si>
  <si>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</si>
  <si>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</si>
  <si>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</si>
  <si>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</si>
  <si>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</si>
  <si>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</si>
  <si>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</si>
  <si>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</si>
  <si>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</si>
  <si>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</si>
  <si>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</si>
  <si>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</si>
  <si>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</si>
  <si>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</si>
  <si>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</si>
  <si>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</si>
  <si>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</si>
  <si>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</si>
  <si>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</si>
  <si>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</si>
  <si>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</si>
  <si>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</si>
  <si>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</si>
  <si>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</si>
  <si>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</si>
  <si>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</si>
  <si>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</si>
  <si>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</si>
  <si>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</si>
  <si>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</si>
  <si>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</si>
  <si>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</si>
  <si>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</si>
  <si>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</si>
  <si>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</si>
  <si>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</si>
  <si>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</si>
  <si>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</si>
  <si>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</si>
  <si>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</si>
  <si>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</si>
  <si>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</si>
  <si>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</si>
  <si>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</si>
  <si>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</si>
  <si>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</si>
  <si>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</si>
  <si>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</si>
  <si>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</si>
  <si>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</si>
  <si>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</si>
  <si>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</si>
  <si>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</si>
  <si>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</si>
  <si>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</si>
  <si>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</si>
  <si>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</si>
  <si>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</si>
  <si>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</si>
  <si>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</si>
  <si>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</si>
  <si>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</si>
  <si>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</si>
  <si>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</si>
  <si>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</si>
  <si>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</si>
  <si>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</si>
  <si>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</si>
  <si>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</si>
  <si>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</si>
  <si>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</si>
  <si>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</si>
  <si>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</si>
  <si>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</si>
  <si>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</si>
  <si>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</si>
  <si>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</si>
  <si>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</si>
  <si>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</si>
  <si>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</si>
  <si>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</si>
  <si>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</si>
  <si>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</si>
  <si>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</si>
  <si>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</si>
  <si>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</si>
  <si>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</si>
  <si>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</si>
  <si>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</si>
  <si>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</si>
  <si>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</si>
  <si>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</si>
  <si>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</si>
  <si>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</si>
  <si>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</si>
  <si>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</si>
  <si>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</si>
  <si>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</si>
  <si>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</si>
  <si>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</si>
  <si>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</si>
  <si>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</si>
  <si>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</si>
  <si>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</si>
  <si>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</si>
  <si>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</si>
  <si>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</si>
  <si>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</si>
  <si>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</si>
  <si>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</si>
  <si>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</si>
  <si>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</si>
  <si>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</si>
  <si>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</si>
  <si>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</si>
  <si>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</si>
  <si>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</si>
  <si>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</si>
  <si>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</si>
  <si>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</si>
  <si>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</si>
  <si>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</si>
  <si>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</si>
  <si>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</si>
  <si>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</si>
  <si>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</si>
  <si>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</si>
  <si>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</si>
  <si>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</si>
  <si>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</si>
  <si>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</si>
  <si>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</si>
  <si>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</si>
  <si>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</si>
  <si>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</si>
  <si>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</si>
  <si>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</si>
  <si>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</si>
  <si>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</si>
  <si>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</si>
  <si>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</si>
  <si>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</si>
  <si>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</si>
  <si>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</si>
  <si>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</si>
  <si>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</si>
  <si>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</si>
  <si>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</si>
  <si>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</si>
  <si>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</si>
  <si>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</si>
  <si>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</si>
  <si>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</si>
  <si>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</si>
  <si>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</si>
  <si>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</si>
  <si>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</si>
  <si>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</si>
  <si>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</si>
  <si>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</si>
  <si>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</si>
  <si>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</si>
  <si>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</si>
  <si>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</si>
  <si>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</si>
  <si>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</si>
  <si>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</si>
  <si>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</si>
  <si>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</si>
  <si>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</si>
  <si>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</si>
  <si>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</si>
  <si>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</si>
  <si>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</si>
  <si>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</si>
  <si>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</si>
  <si>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</si>
  <si>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</si>
  <si>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</si>
  <si>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</si>
  <si>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</si>
  <si>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</si>
  <si>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</si>
  <si>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</si>
  <si>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</si>
  <si>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</si>
  <si>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</si>
  <si>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</si>
  <si>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</si>
  <si>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</si>
  <si>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</si>
  <si>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</si>
  <si>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</si>
  <si>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</si>
  <si>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</si>
  <si>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</si>
  <si>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</si>
  <si>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</si>
  <si>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</si>
  <si>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</si>
  <si>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</si>
  <si>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</si>
  <si>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</si>
  <si>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</si>
  <si>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</si>
  <si>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</si>
  <si>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</si>
  <si>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</si>
  <si>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</si>
  <si>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</si>
  <si>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</si>
  <si>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</si>
  <si>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</si>
  <si>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</si>
  <si>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</si>
  <si>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</si>
  <si>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</si>
  <si>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</si>
  <si>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</si>
  <si>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</si>
  <si>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</si>
  <si>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</si>
  <si>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</si>
  <si>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</si>
  <si>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</si>
  <si>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</si>
  <si>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</si>
  <si>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</si>
  <si>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</si>
  <si>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</si>
  <si>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</si>
  <si>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</si>
  <si>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</si>
  <si>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</si>
  <si>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</si>
  <si>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</si>
  <si>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</si>
  <si>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</si>
  <si>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</si>
  <si>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</si>
  <si>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</si>
  <si>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</si>
  <si>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</si>
  <si>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</si>
  <si>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</si>
  <si>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</si>
  <si>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</si>
  <si>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</si>
  <si>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</si>
  <si>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</si>
  <si>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</si>
  <si>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</si>
  <si>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</si>
  <si>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</si>
  <si>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</si>
  <si>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</si>
  <si>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</si>
  <si>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</si>
  <si>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</si>
  <si>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</si>
  <si>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</si>
  <si>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</si>
  <si>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</si>
  <si>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</si>
  <si>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</si>
  <si>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</si>
  <si>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</si>
  <si>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</si>
  <si>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</si>
  <si>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</si>
  <si>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</si>
  <si>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</si>
  <si>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</si>
  <si>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</si>
  <si>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</si>
  <si>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</si>
  <si>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</si>
  <si>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</si>
  <si>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</si>
  <si>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</si>
  <si>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</si>
  <si>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</si>
  <si>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</si>
  <si>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</si>
  <si>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</si>
  <si>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</si>
  <si>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</si>
  <si>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</si>
  <si>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</si>
  <si>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</si>
  <si>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</si>
  <si>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</si>
  <si>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</si>
  <si>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</si>
  <si>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</si>
  <si>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</si>
  <si>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</si>
  <si>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</si>
  <si>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</si>
  <si>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</si>
  <si>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</si>
  <si>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</si>
  <si>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</si>
  <si>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</si>
  <si>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</si>
  <si>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</si>
  <si>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</si>
  <si>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</si>
  <si>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</si>
  <si>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</si>
  <si>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</si>
  <si>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</si>
  <si>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</si>
  <si>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</si>
  <si>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</si>
  <si>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</si>
  <si>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</si>
  <si>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</si>
  <si>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</si>
  <si>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</si>
  <si>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</si>
  <si>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</si>
  <si>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</si>
  <si>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</si>
  <si>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</si>
  <si>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</si>
  <si>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</si>
  <si>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</si>
  <si>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</si>
  <si>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</si>
  <si>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</si>
  <si>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</si>
  <si>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</si>
  <si>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</si>
  <si>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</si>
  <si>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</si>
  <si>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</si>
  <si>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</si>
  <si>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</si>
  <si>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</si>
  <si>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</si>
  <si>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</si>
  <si>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</si>
  <si>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</si>
  <si>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</si>
  <si>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</si>
  <si>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</si>
  <si>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</si>
  <si>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</si>
  <si>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</si>
  <si>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</si>
  <si>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</si>
  <si>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</si>
  <si>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</si>
  <si>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</si>
  <si>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</si>
  <si>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</si>
  <si>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</si>
  <si>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</si>
  <si>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</si>
  <si>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</si>
  <si>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</si>
  <si>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</si>
  <si>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</si>
  <si>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</si>
  <si>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</si>
  <si>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</si>
  <si>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</si>
  <si>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</si>
  <si>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</si>
  <si>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</si>
  <si>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</si>
  <si>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</si>
  <si>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</si>
  <si>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</si>
  <si>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</si>
  <si>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</si>
  <si>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</si>
  <si>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</si>
  <si>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</si>
  <si>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</si>
  <si>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</si>
  <si>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</si>
  <si>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</si>
  <si>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</si>
  <si>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</si>
  <si>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</si>
  <si>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</si>
  <si>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</si>
  <si>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</si>
  <si>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</si>
  <si>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</si>
  <si>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</si>
  <si>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</si>
  <si>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</si>
  <si>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</si>
  <si>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</si>
  <si>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</si>
  <si>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</si>
  <si>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</si>
  <si>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</si>
  <si>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</si>
  <si>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</si>
  <si>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</si>
  <si>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</si>
  <si>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</si>
  <si>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</si>
  <si>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</si>
  <si>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</si>
  <si>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</si>
  <si>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</si>
  <si>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</si>
  <si>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</si>
  <si>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</si>
  <si>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</si>
  <si>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</si>
  <si>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</si>
  <si>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</si>
  <si>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</si>
  <si>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</si>
  <si>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</si>
  <si>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</si>
  <si>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</si>
  <si>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</si>
  <si>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</si>
  <si>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</si>
  <si>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</si>
  <si>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</si>
  <si>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</si>
  <si>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</si>
  <si>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</si>
  <si>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</si>
  <si>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</si>
  <si>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</si>
  <si>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</si>
  <si>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</si>
  <si>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</si>
  <si>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</si>
  <si>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</si>
  <si>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</si>
  <si>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</si>
  <si>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</si>
  <si>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</si>
  <si>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</si>
  <si>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</si>
  <si>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</si>
  <si>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</si>
  <si>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</si>
  <si>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</si>
  <si>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</si>
  <si>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</si>
  <si>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</si>
  <si>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</si>
  <si>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</si>
  <si>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</si>
  <si>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</si>
  <si>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</si>
  <si>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</si>
  <si>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</si>
  <si>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</si>
  <si>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</si>
  <si>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</si>
  <si>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</si>
  <si>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</si>
  <si>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</si>
  <si>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</si>
  <si>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</si>
  <si>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</si>
  <si>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</si>
  <si>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</si>
  <si>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</si>
  <si>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</si>
  <si>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</si>
  <si>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</si>
  <si>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</si>
  <si>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</si>
  <si>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</si>
  <si>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</si>
  <si>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</si>
  <si>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</si>
  <si>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</si>
  <si>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</si>
  <si>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</si>
  <si>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</si>
  <si>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</si>
  <si>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</si>
  <si>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</si>
  <si>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</si>
  <si>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</si>
  <si>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</si>
  <si>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</si>
  <si>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</si>
  <si>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</si>
  <si>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</si>
  <si>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</si>
  <si>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</si>
  <si>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</si>
  <si>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</si>
  <si>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</si>
  <si>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</si>
  <si>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</si>
  <si>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</si>
  <si>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</si>
  <si>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</si>
  <si>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</si>
  <si>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</si>
  <si>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</si>
  <si>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</si>
  <si>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</si>
  <si>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</si>
  <si>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</si>
  <si>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</si>
  <si>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</si>
  <si>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</si>
  <si>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</si>
  <si>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</si>
  <si>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</si>
  <si>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</si>
  <si>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</si>
  <si>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</si>
  <si>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</si>
  <si>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</si>
  <si>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</si>
  <si>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</si>
  <si>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</si>
  <si>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</si>
  <si>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</si>
  <si>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</si>
  <si>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</si>
  <si>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</si>
  <si>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</si>
  <si>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</si>
  <si>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</si>
  <si>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</si>
  <si>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</si>
  <si>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</si>
  <si>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</si>
  <si>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</si>
  <si>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</si>
  <si>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</si>
  <si>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</si>
  <si>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</si>
  <si>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</si>
  <si>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</si>
  <si>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</si>
  <si>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</si>
  <si>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</si>
  <si>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</si>
  <si>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</si>
  <si>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</si>
  <si>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</si>
  <si>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</si>
  <si>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</si>
  <si>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</si>
  <si>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</si>
  <si>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</si>
  <si>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</si>
  <si>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</si>
  <si>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</si>
  <si>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</si>
  <si>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</si>
  <si>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</si>
  <si>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</si>
  <si>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</si>
  <si>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</si>
  <si>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</si>
  <si>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</si>
  <si>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</si>
  <si>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</si>
  <si>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</si>
  <si>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</si>
  <si>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</si>
  <si>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</si>
  <si>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</si>
  <si>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</si>
  <si>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</si>
  <si>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</si>
  <si>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</si>
  <si>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</si>
  <si>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</si>
  <si>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</si>
  <si>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</si>
  <si>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</si>
  <si>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</si>
  <si>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</si>
  <si>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</si>
  <si>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</si>
  <si>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</si>
  <si>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</si>
  <si>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</si>
  <si>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</si>
  <si>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</si>
  <si>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</si>
  <si>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</si>
  <si>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</si>
  <si>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</si>
  <si>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</si>
  <si>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</si>
  <si>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</si>
  <si>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</si>
  <si>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</si>
  <si>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</si>
  <si>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</si>
  <si>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</si>
  <si>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</si>
  <si>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</si>
  <si>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</si>
  <si>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</si>
  <si>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</si>
  <si>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</si>
  <si>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</si>
  <si>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</si>
  <si>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</si>
  <si>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</si>
  <si>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</si>
  <si>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</si>
  <si>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</si>
  <si>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</si>
  <si>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</si>
  <si>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</si>
  <si>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</si>
  <si>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</si>
  <si>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</si>
  <si>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</si>
  <si>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</si>
  <si>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</si>
  <si>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</si>
  <si>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</si>
  <si>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</si>
  <si>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</si>
  <si>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</si>
  <si>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</si>
  <si>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</si>
  <si>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</si>
  <si>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</si>
  <si>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</si>
  <si>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</si>
  <si>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</si>
  <si>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</si>
  <si>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</si>
  <si>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</si>
  <si>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</si>
  <si>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</si>
  <si>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</si>
  <si>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</si>
  <si>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</si>
  <si>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</si>
  <si>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</si>
  <si>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</si>
  <si>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</si>
  <si>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</si>
  <si>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</si>
  <si>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</si>
  <si>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</si>
  <si>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</si>
  <si>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</si>
  <si>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</si>
  <si>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</si>
  <si>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</si>
  <si>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</si>
  <si>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</si>
  <si>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</si>
  <si>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</si>
  <si>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</si>
  <si>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</si>
  <si>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</si>
  <si>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</si>
  <si>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</si>
  <si>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</si>
  <si>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</si>
  <si>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</si>
  <si>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</si>
  <si>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</si>
  <si>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</si>
  <si>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</si>
  <si>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</si>
  <si>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</si>
  <si>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</si>
  <si>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</si>
  <si>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</si>
  <si>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</si>
  <si>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</si>
  <si>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</si>
  <si>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</si>
  <si>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</si>
  <si>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</si>
  <si>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</si>
  <si>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</si>
  <si>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</si>
  <si>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</si>
  <si>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</si>
  <si>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</si>
  <si>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</si>
  <si>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</si>
  <si>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</si>
  <si>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</si>
  <si>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</si>
  <si>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</si>
  <si>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</si>
  <si>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</si>
  <si>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</si>
  <si>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</si>
  <si>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</si>
  <si>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</si>
  <si>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</si>
  <si>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</si>
  <si>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</si>
  <si>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</si>
  <si>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</si>
  <si>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</si>
  <si>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</si>
  <si>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</si>
  <si>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</si>
  <si>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</si>
  <si>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</si>
  <si>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</si>
  <si>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</si>
  <si>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</si>
  <si>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</si>
  <si>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</si>
  <si>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</si>
  <si>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</si>
  <si>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</si>
  <si>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</si>
  <si>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</si>
  <si>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</si>
  <si>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</si>
  <si>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</si>
  <si>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</si>
  <si>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</si>
  <si>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</si>
  <si>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</si>
  <si>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</si>
  <si>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</si>
  <si>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</si>
  <si>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</si>
  <si>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</si>
  <si>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</si>
  <si>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</si>
  <si>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</si>
  <si>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</si>
  <si>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</si>
  <si>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</si>
  <si>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</si>
  <si>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</si>
  <si>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</si>
  <si>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</si>
  <si>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</si>
  <si>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</si>
  <si>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</si>
  <si>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</si>
  <si>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</si>
  <si>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</si>
  <si>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</si>
  <si>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</si>
  <si>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</si>
  <si>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</si>
  <si>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</si>
  <si>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</si>
  <si>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</si>
  <si>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</si>
  <si>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</si>
  <si>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</si>
  <si>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</si>
  <si>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</si>
  <si>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</si>
  <si>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</si>
  <si>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</si>
  <si>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</si>
  <si>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</si>
  <si>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</si>
  <si>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</si>
  <si>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</si>
  <si>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</si>
  <si>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</si>
  <si>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</si>
  <si>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</si>
  <si>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</si>
  <si>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</si>
  <si>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</si>
  <si>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</si>
  <si>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</si>
  <si>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</si>
  <si>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</si>
  <si>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</si>
  <si>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</si>
  <si>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</si>
  <si>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</si>
  <si>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</si>
  <si>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</si>
  <si>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</si>
  <si>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</si>
  <si>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</si>
  <si>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</si>
  <si>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</si>
  <si>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</si>
  <si>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</si>
  <si>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</si>
  <si>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</si>
  <si>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</si>
  <si>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</si>
  <si>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</si>
  <si>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</si>
  <si>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</si>
  <si>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</si>
  <si>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</si>
  <si>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</si>
  <si>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</si>
  <si>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</si>
  <si>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</si>
  <si>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</si>
  <si>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</si>
  <si>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</si>
  <si>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</si>
  <si>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</si>
  <si>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</si>
  <si>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</si>
  <si>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</si>
  <si>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</si>
  <si>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</si>
  <si>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</si>
  <si>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</si>
  <si>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</si>
  <si>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</si>
  <si>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</si>
  <si>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</si>
  <si>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</si>
  <si>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</si>
  <si>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</si>
  <si>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</si>
  <si>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</si>
  <si>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</si>
  <si>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</si>
  <si>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</si>
  <si>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</si>
  <si>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</si>
  <si>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</si>
  <si>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</si>
  <si>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</si>
  <si>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</si>
  <si>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</si>
  <si>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</si>
  <si>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</si>
  <si>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</si>
  <si>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</si>
  <si>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</si>
  <si>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</si>
  <si>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</si>
  <si>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</si>
  <si>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</si>
  <si>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</si>
  <si>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</si>
  <si>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</si>
  <si>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</si>
  <si>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</si>
  <si>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</si>
  <si>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</si>
  <si>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</si>
  <si>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</si>
  <si>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</si>
  <si>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</si>
  <si>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</si>
  <si>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</si>
  <si>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</si>
  <si>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</si>
  <si>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</si>
  <si>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</si>
  <si>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</si>
  <si>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</si>
  <si>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</si>
  <si>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</si>
  <si>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</si>
  <si>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</si>
  <si>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</si>
  <si>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</si>
  <si>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</si>
  <si>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</si>
  <si>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</si>
  <si>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</si>
  <si>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</si>
  <si>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</si>
  <si>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</si>
  <si>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</si>
  <si>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</si>
  <si>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</si>
  <si>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</si>
  <si>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</si>
  <si>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</si>
  <si>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</si>
  <si>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</si>
  <si>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</si>
  <si>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</si>
  <si>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</si>
  <si>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</si>
  <si>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</si>
  <si>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</si>
  <si>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</si>
  <si>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</si>
  <si>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</si>
  <si>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</si>
  <si>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</si>
  <si>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</si>
  <si>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</si>
  <si>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</si>
  <si>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</si>
  <si>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</si>
  <si>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</si>
  <si>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</si>
  <si>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</si>
  <si>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</si>
  <si>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</si>
  <si>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</si>
  <si>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</si>
  <si>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</si>
  <si>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</si>
  <si>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</si>
  <si>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</si>
  <si>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</si>
  <si>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</si>
  <si>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</si>
  <si>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</si>
  <si>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</si>
  <si>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</si>
  <si>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</si>
  <si>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</si>
  <si>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</si>
  <si>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</si>
  <si>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</si>
  <si>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</si>
  <si>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</si>
  <si>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</si>
  <si>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</si>
  <si>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</si>
  <si>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</si>
  <si>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</si>
  <si>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</si>
  <si>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</si>
  <si>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</si>
  <si>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</si>
  <si>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</si>
  <si>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</si>
  <si>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</si>
  <si>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</si>
  <si>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</si>
  <si>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</si>
  <si>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</si>
  <si>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</si>
  <si>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</si>
  <si>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</si>
  <si>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</si>
  <si>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</si>
  <si>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</si>
  <si>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</si>
  <si>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</si>
  <si>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</si>
  <si>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</si>
  <si>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</si>
  <si>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</si>
  <si>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</si>
  <si>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</si>
  <si>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</si>
  <si>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</si>
  <si>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</si>
  <si>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</si>
  <si>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</si>
  <si>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</si>
  <si>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</si>
  <si>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</si>
  <si>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</si>
  <si>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</si>
  <si>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</si>
  <si>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</si>
  <si>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</si>
  <si>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</si>
  <si>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</si>
  <si>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</si>
  <si>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</si>
  <si>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</si>
  <si>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</si>
  <si>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</si>
  <si>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</si>
  <si>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</si>
  <si>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</si>
  <si>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</si>
  <si>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</si>
  <si>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</si>
  <si>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</si>
  <si>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</si>
  <si>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</si>
  <si>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</si>
  <si>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</si>
  <si>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</si>
  <si>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</si>
  <si>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</si>
  <si>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</si>
  <si>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</si>
  <si>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</si>
  <si>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</si>
  <si>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</si>
  <si>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</si>
  <si>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</si>
  <si>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</si>
  <si>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</si>
  <si>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</si>
  <si>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</si>
  <si>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</si>
  <si>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</si>
  <si>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</si>
  <si>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</si>
  <si>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</si>
  <si>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</si>
  <si>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</si>
  <si>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</si>
  <si>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</si>
  <si>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</si>
  <si>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</si>
  <si>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</si>
  <si>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</si>
  <si>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</si>
  <si>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</si>
  <si>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</si>
  <si>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</si>
  <si>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</si>
  <si>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</si>
  <si>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</si>
  <si>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</si>
  <si>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</si>
  <si>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</si>
  <si>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</si>
  <si>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</si>
  <si>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</si>
  <si>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</si>
  <si>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</si>
  <si>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</si>
  <si>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</si>
  <si>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</si>
  <si>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</si>
  <si>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</si>
  <si>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</si>
  <si>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</si>
  <si>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</si>
  <si>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</si>
  <si>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</si>
  <si>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</si>
  <si>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</si>
  <si>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</si>
  <si>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</si>
  <si>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</si>
  <si>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</si>
  <si>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</si>
  <si>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</si>
  <si>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</si>
  <si>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</si>
  <si>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</si>
  <si>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</si>
  <si>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</si>
  <si>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</si>
  <si>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</si>
  <si>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</si>
  <si>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</si>
  <si>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</si>
  <si>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</si>
  <si>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</si>
  <si>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</si>
  <si>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</si>
  <si>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</si>
  <si>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</si>
  <si>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</si>
  <si>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</si>
  <si>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</si>
  <si>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</si>
  <si>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</si>
  <si>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</si>
  <si>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</si>
  <si>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</si>
  <si>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</si>
  <si>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</si>
  <si>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</si>
  <si>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</si>
  <si>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</si>
  <si>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</si>
  <si>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</si>
  <si>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</si>
  <si>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</si>
  <si>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</si>
  <si>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</si>
  <si>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</si>
  <si>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</si>
  <si>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</si>
  <si>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</si>
  <si>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</si>
  <si>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</si>
  <si>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</si>
  <si>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</si>
  <si>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</si>
  <si>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</si>
  <si>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</si>
  <si>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</si>
  <si>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</si>
  <si>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</si>
  <si>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</si>
  <si>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</si>
  <si>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</si>
  <si>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</si>
  <si>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</si>
  <si>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</si>
  <si>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</si>
  <si>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</si>
  <si>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</si>
  <si>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</si>
  <si>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</si>
  <si>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</si>
  <si>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</si>
  <si>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</si>
  <si>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</si>
  <si>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</si>
  <si>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</si>
  <si>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</si>
  <si>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</si>
  <si>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</si>
  <si>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</si>
  <si>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</si>
  <si>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</si>
  <si>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</si>
  <si>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</si>
  <si>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</si>
  <si>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</si>
  <si>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</si>
  <si>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</si>
  <si>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</si>
  <si>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</si>
  <si>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</si>
  <si>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</si>
  <si>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</si>
  <si>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</si>
  <si>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</si>
  <si>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</si>
  <si>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</si>
  <si>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</si>
  <si>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</si>
  <si>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</si>
  <si>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</si>
  <si>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</si>
  <si>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</si>
  <si>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</si>
  <si>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</si>
  <si>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</si>
  <si>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</si>
  <si>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</si>
  <si>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</si>
  <si>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</si>
  <si>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</si>
  <si>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</si>
  <si>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</si>
  <si>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</si>
  <si>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</si>
  <si>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</si>
  <si>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</si>
  <si>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</si>
  <si>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</si>
  <si>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</si>
  <si>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</si>
  <si>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</si>
  <si>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</si>
  <si>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</si>
  <si>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</si>
  <si>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</si>
  <si>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</si>
  <si>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</si>
  <si>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</si>
  <si>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</si>
  <si>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</si>
  <si>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</si>
  <si>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</si>
  <si>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</si>
  <si>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</si>
  <si>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</si>
  <si>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</si>
  <si>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</si>
  <si>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</si>
  <si>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</si>
  <si>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</si>
  <si>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</si>
  <si>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</si>
  <si>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</si>
  <si>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</si>
  <si>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</si>
  <si>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</si>
  <si>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</si>
  <si>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</si>
  <si>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</si>
  <si>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</si>
  <si>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</si>
  <si>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</si>
  <si>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</si>
  <si>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</si>
  <si>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</si>
  <si>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</si>
  <si>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</si>
  <si>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</si>
  <si>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</si>
  <si>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</si>
  <si>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</si>
  <si>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</si>
  <si>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</si>
  <si>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</si>
  <si>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</si>
  <si>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</si>
  <si>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</si>
  <si>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</si>
  <si>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</si>
  <si>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</si>
  <si>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</si>
  <si>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</si>
  <si>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</si>
  <si>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</si>
  <si>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</si>
  <si>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</si>
  <si>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</si>
  <si>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</si>
  <si>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</si>
  <si>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</si>
  <si>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</si>
  <si>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</si>
  <si>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</si>
  <si>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</si>
  <si>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</si>
  <si>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</si>
  <si>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</si>
  <si>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</si>
  <si>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</si>
  <si>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</si>
  <si>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</si>
  <si>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</si>
  <si>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</si>
  <si>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</si>
  <si>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</si>
  <si>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</si>
  <si>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</si>
  <si>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</si>
  <si>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</si>
  <si>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</si>
  <si>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</si>
  <si>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</si>
  <si>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</si>
  <si>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</si>
  <si>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</si>
  <si>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</si>
  <si>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</si>
  <si>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</si>
  <si>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</si>
  <si>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</si>
  <si>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</si>
  <si>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</si>
  <si>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</si>
  <si>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</si>
  <si>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</si>
  <si>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</si>
  <si>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</si>
  <si>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</si>
  <si>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</si>
  <si>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</si>
  <si>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</si>
  <si>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</si>
  <si>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</si>
  <si>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</si>
  <si>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</si>
  <si>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</si>
  <si>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</si>
  <si>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</si>
  <si>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</si>
  <si>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</si>
  <si>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</si>
  <si>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</si>
  <si>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</si>
  <si>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</si>
  <si>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</si>
  <si>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</si>
  <si>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</si>
  <si>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</si>
  <si>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</si>
  <si>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</si>
  <si>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</si>
  <si>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</si>
  <si>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</si>
  <si>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</si>
  <si>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</si>
  <si>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</si>
  <si>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</si>
  <si>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</si>
  <si>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</si>
  <si>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</si>
  <si>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</si>
  <si>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</si>
  <si>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</si>
  <si>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</si>
  <si>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</si>
  <si>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</si>
  <si>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</si>
  <si>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</si>
  <si>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</si>
  <si>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</si>
  <si>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</si>
  <si>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</si>
  <si>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</si>
  <si>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</si>
  <si>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</si>
  <si>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</si>
  <si>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</si>
  <si>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</si>
  <si>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</si>
  <si>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</si>
  <si>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</si>
  <si>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</si>
  <si>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</si>
  <si>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</si>
  <si>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</si>
  <si>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</si>
  <si>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</si>
  <si>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</si>
  <si>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</si>
  <si>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</si>
  <si>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</si>
  <si>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</si>
  <si>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</si>
  <si>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</si>
  <si>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</si>
  <si>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</si>
  <si>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</si>
  <si>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</si>
  <si>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</si>
  <si>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</si>
  <si>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</si>
  <si>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</si>
  <si>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</si>
  <si>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</si>
  <si>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</si>
  <si>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</si>
  <si>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</si>
  <si>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</si>
  <si>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</si>
  <si>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</si>
  <si>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</si>
  <si>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</si>
  <si>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</si>
  <si>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</si>
  <si>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</si>
  <si>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</si>
  <si>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</si>
  <si>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</si>
  <si>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</si>
  <si>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</si>
  <si>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</si>
  <si>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</si>
  <si>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</si>
  <si>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</si>
  <si>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</si>
  <si>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</si>
  <si>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</si>
  <si>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</si>
  <si>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</si>
  <si>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</si>
  <si>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</si>
  <si>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</si>
  <si>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</si>
  <si>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</si>
  <si>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</si>
  <si>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</si>
  <si>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</si>
  <si>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</si>
  <si>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</si>
  <si>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</si>
  <si>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</si>
  <si>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</si>
  <si>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</si>
  <si>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</si>
  <si>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</si>
  <si>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</si>
  <si>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</si>
  <si>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</si>
  <si>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</si>
  <si>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</si>
  <si>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</si>
  <si>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</si>
  <si>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</si>
  <si>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</si>
  <si>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</si>
  <si>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</si>
  <si>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</si>
  <si>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</si>
  <si>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</si>
  <si>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</si>
  <si>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</si>
  <si>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</si>
  <si>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</si>
  <si>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</si>
  <si>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</si>
  <si>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</si>
  <si>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</si>
  <si>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</si>
  <si>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</si>
  <si>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</si>
  <si>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</si>
  <si>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</si>
  <si>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</si>
  <si>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</si>
  <si>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</si>
  <si>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</si>
  <si>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</si>
  <si>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</si>
  <si>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</si>
  <si>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</si>
  <si>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</si>
  <si>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</si>
  <si>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</si>
  <si>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</si>
  <si>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</si>
  <si>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</si>
  <si>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</si>
  <si>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</si>
  <si>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</si>
  <si>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</si>
  <si>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</si>
  <si>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</si>
  <si>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</si>
  <si>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</si>
  <si>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</si>
  <si>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</si>
  <si>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</si>
  <si>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</si>
  <si>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</si>
  <si>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</si>
  <si>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</si>
  <si>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</si>
  <si>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</si>
  <si>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</si>
  <si>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</si>
  <si>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</si>
  <si>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</si>
  <si>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</si>
  <si>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</si>
  <si>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</si>
  <si>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</si>
  <si>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</si>
  <si>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</si>
  <si>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</si>
  <si>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</si>
  <si>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</si>
  <si>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</si>
  <si>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</si>
  <si>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</si>
  <si>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</si>
  <si>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</si>
  <si>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</si>
  <si>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</si>
  <si>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</si>
  <si>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</si>
  <si>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</si>
  <si>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</si>
  <si>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</si>
  <si>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</si>
  <si>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</si>
  <si>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</si>
  <si>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</si>
  <si>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</si>
  <si>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</si>
  <si>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</si>
  <si>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</si>
  <si>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</si>
  <si>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</si>
  <si>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</si>
  <si>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</si>
  <si>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</si>
  <si>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</si>
  <si>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</si>
  <si>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</si>
  <si>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</si>
  <si>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</si>
  <si>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</si>
  <si>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</si>
  <si>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</si>
  <si>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</si>
  <si>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</si>
  <si>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</si>
  <si>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</si>
  <si>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</si>
  <si>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</si>
  <si>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</si>
  <si>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</si>
  <si>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</si>
  <si>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</si>
  <si>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</si>
  <si>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</si>
  <si>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</si>
  <si>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</si>
  <si>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</si>
  <si>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</si>
  <si>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</si>
  <si>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</si>
  <si>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</si>
  <si>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</si>
  <si>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</si>
  <si>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</si>
  <si>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</si>
  <si>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</si>
  <si>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</si>
  <si>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</si>
  <si>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</si>
  <si>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</si>
  <si>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</si>
  <si>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</si>
  <si>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</si>
  <si>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</si>
  <si>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</si>
  <si>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</si>
  <si>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</si>
  <si>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</si>
  <si>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</si>
  <si>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</si>
  <si>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</si>
  <si>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</si>
  <si>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</si>
  <si>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</si>
  <si>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</si>
  <si>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</si>
  <si>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</si>
  <si>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</si>
  <si>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</si>
  <si>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</si>
  <si>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</si>
  <si>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</si>
  <si>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</si>
  <si>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</si>
  <si>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</si>
  <si>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</si>
  <si>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</si>
  <si>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</si>
  <si>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</si>
  <si>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</si>
  <si>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</si>
  <si>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</si>
  <si>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</si>
  <si>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</si>
  <si>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</si>
  <si>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</si>
  <si>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</si>
  <si>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</si>
  <si>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</si>
  <si>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</si>
  <si>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</si>
  <si>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</si>
  <si>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</si>
  <si>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</si>
  <si>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</si>
  <si>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</si>
  <si>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</si>
  <si>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</si>
  <si>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</si>
  <si>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</si>
  <si>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</si>
  <si>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</si>
  <si>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</si>
  <si>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</si>
  <si>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</si>
  <si>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</si>
  <si>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</si>
  <si>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</si>
  <si>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</si>
  <si>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</si>
  <si>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</si>
  <si>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</si>
  <si>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</si>
  <si>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</si>
  <si>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</si>
  <si>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</si>
  <si>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</si>
  <si>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</si>
  <si>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</si>
  <si>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</si>
  <si>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</si>
  <si>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</si>
  <si>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</si>
  <si>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</si>
  <si>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</si>
  <si>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</si>
  <si>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</si>
  <si>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</si>
  <si>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</si>
  <si>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</si>
  <si>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</si>
  <si>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</si>
  <si>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</si>
  <si>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</si>
  <si>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</si>
  <si>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</si>
  <si>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</si>
  <si>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</si>
  <si>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</si>
  <si>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</si>
  <si>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</si>
  <si>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</si>
  <si>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</si>
  <si>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</si>
  <si>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</si>
  <si>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</si>
  <si>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</si>
  <si>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</si>
  <si>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</si>
  <si>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</si>
  <si>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</si>
  <si>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</si>
  <si>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</si>
  <si>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</si>
  <si>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</si>
  <si>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</si>
  <si>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</si>
  <si>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</si>
  <si>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</si>
  <si>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</si>
  <si>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</si>
  <si>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</si>
  <si>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</si>
  <si>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</si>
  <si>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</si>
  <si>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</si>
  <si>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</si>
  <si>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</si>
  <si>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</si>
  <si>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</si>
  <si>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</si>
  <si>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</si>
  <si>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</si>
  <si>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</si>
  <si>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</si>
  <si>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</si>
  <si>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</si>
  <si>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</si>
  <si>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</si>
  <si>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</si>
  <si>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</si>
  <si>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</si>
  <si>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</si>
  <si>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</si>
  <si>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</si>
  <si>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</si>
  <si>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</si>
  <si>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</si>
  <si>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</si>
  <si>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</si>
  <si>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</si>
  <si>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</si>
  <si>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</si>
  <si>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</si>
  <si>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</si>
  <si>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</si>
  <si>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</si>
  <si>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</si>
  <si>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</si>
  <si>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</si>
  <si>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</si>
  <si>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</si>
  <si>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</si>
  <si>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</si>
  <si>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</si>
  <si>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</si>
  <si>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</si>
  <si>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</si>
  <si>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</si>
  <si>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</si>
  <si>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</si>
  <si>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</si>
  <si>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</si>
  <si>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</si>
  <si>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</si>
  <si>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</si>
  <si>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</si>
  <si>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</si>
  <si>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</si>
  <si>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</si>
  <si>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</si>
  <si>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</si>
  <si>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</si>
  <si>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</si>
  <si>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</si>
  <si>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</si>
  <si>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</si>
  <si>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</si>
  <si>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</si>
  <si>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</si>
  <si>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</si>
  <si>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</si>
  <si>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</si>
  <si>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</si>
  <si>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</si>
  <si>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</si>
  <si>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</si>
  <si>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</si>
  <si>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</si>
  <si>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</si>
  <si>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</si>
  <si>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</si>
  <si>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</si>
  <si>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</si>
  <si>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</si>
  <si>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</si>
  <si>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</si>
  <si>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</si>
  <si>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</si>
  <si>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</si>
  <si>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</si>
  <si>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</si>
  <si>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</si>
  <si>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</si>
  <si>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</si>
  <si>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</si>
  <si>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</si>
  <si>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</si>
  <si>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</si>
  <si>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</si>
  <si>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</si>
  <si>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</si>
  <si>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</si>
  <si>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</si>
  <si>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</si>
  <si>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</si>
  <si>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</si>
  <si>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</si>
  <si>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</si>
  <si>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</si>
  <si>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</si>
  <si>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</si>
  <si>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</si>
  <si>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</si>
  <si>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</si>
  <si>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</si>
  <si>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</si>
  <si>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</si>
  <si>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</si>
  <si>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</si>
  <si>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</si>
  <si>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</si>
  <si>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</si>
  <si>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</si>
  <si>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</si>
  <si>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</si>
  <si>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</si>
  <si>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</si>
  <si>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</si>
  <si>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</si>
  <si>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</si>
  <si>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</si>
  <si>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</si>
  <si>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</si>
  <si>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</si>
  <si>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</si>
  <si>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</si>
  <si>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</si>
  <si>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</si>
  <si>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</si>
  <si>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</si>
  <si>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</si>
  <si>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</si>
  <si>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</si>
  <si>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</si>
  <si>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</si>
  <si>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</si>
  <si>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</si>
  <si>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</si>
  <si>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</si>
  <si>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</si>
  <si>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</si>
  <si>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</si>
  <si>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</si>
  <si>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</si>
  <si>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</si>
  <si>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</si>
  <si>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</si>
  <si>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</si>
  <si>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</si>
  <si>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</si>
  <si>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</si>
  <si>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</si>
  <si>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</si>
  <si>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</si>
  <si>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</si>
  <si>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</si>
  <si>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</si>
  <si>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</si>
  <si>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</si>
  <si>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</si>
  <si>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</si>
  <si>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</si>
  <si>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</si>
  <si>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</si>
  <si>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</si>
  <si>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</si>
  <si>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</si>
  <si>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</si>
  <si>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</si>
  <si>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</si>
  <si>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</si>
  <si>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</si>
  <si>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</si>
  <si>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</si>
  <si>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</si>
  <si>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</si>
  <si>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</si>
  <si>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</si>
  <si>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</si>
  <si>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</si>
  <si>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</si>
  <si>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</si>
  <si>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</si>
  <si>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</si>
  <si>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</si>
  <si>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</si>
  <si>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</si>
  <si>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</si>
  <si>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</si>
  <si>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</si>
  <si>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</si>
  <si>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</si>
  <si>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</si>
  <si>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</si>
  <si>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</si>
  <si>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</si>
  <si>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</si>
  <si>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</si>
  <si>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</si>
  <si>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</si>
  <si>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</si>
  <si>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</si>
  <si>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</si>
  <si>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</si>
  <si>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</si>
  <si>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</si>
  <si>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</si>
  <si>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</si>
  <si>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</si>
  <si>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</si>
  <si>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</si>
  <si>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</si>
  <si>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</si>
  <si>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</si>
  <si>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</si>
  <si>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</si>
  <si>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</si>
  <si>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</si>
  <si>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</si>
  <si>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</si>
  <si>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</si>
  <si>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</si>
  <si>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</si>
  <si>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</si>
  <si>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</si>
  <si>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</si>
  <si>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</si>
  <si>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</si>
  <si>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</si>
  <si>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</si>
  <si>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</si>
  <si>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</si>
  <si>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</si>
  <si>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</si>
  <si>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</si>
  <si>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</si>
  <si>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</si>
  <si>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</si>
  <si>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</si>
  <si>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</si>
  <si>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</si>
  <si>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</si>
  <si>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</si>
  <si>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</si>
  <si>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</si>
  <si>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</si>
  <si>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</si>
  <si>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</si>
  <si>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</si>
  <si>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</si>
  <si>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</si>
  <si>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</si>
  <si>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</si>
  <si>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</si>
  <si>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</si>
  <si>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</si>
  <si>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</si>
  <si>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</si>
  <si>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</si>
  <si>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</si>
  <si>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</si>
  <si>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</si>
  <si>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</si>
  <si>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</si>
  <si>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</si>
  <si>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</si>
  <si>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</si>
  <si>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</si>
  <si>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</si>
  <si>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</si>
  <si>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</si>
  <si>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</si>
  <si>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</si>
  <si>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</si>
  <si>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</si>
  <si>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</si>
  <si>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</si>
  <si>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</si>
  <si>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</si>
  <si>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</si>
  <si>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</si>
  <si>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</si>
  <si>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</si>
  <si>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</si>
  <si>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</si>
  <si>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</si>
  <si>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</si>
  <si>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</si>
  <si>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</si>
  <si>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</si>
  <si>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</si>
  <si>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</si>
  <si>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</si>
  <si>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</si>
  <si>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</si>
  <si>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</si>
  <si>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</si>
  <si>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</si>
  <si>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</si>
  <si>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</si>
  <si>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</si>
  <si>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</si>
  <si>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</si>
  <si>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</si>
  <si>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</si>
  <si>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</si>
  <si>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</si>
  <si>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</si>
  <si>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</si>
  <si>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</si>
  <si>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</si>
  <si>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</si>
  <si>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</si>
  <si>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</si>
  <si>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</si>
  <si>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</si>
  <si>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</si>
  <si>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</si>
  <si>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</si>
  <si>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</si>
  <si>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</si>
  <si>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</si>
  <si>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</si>
  <si>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</si>
  <si>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</si>
  <si>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</si>
  <si>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</si>
  <si>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</si>
  <si>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</si>
  <si>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</si>
  <si>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</si>
  <si>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</si>
  <si>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</si>
  <si>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</si>
  <si>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</si>
  <si>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</si>
  <si>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</si>
  <si>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</si>
  <si>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</si>
  <si>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</si>
  <si>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</si>
  <si>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</si>
  <si>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</si>
  <si>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</si>
  <si>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</si>
  <si>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</si>
  <si>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</si>
  <si>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</si>
  <si>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</si>
  <si>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</si>
  <si>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</si>
  <si>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</si>
  <si>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</si>
  <si>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</si>
  <si>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</si>
  <si>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</si>
  <si>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</si>
  <si>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</si>
  <si>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</si>
  <si>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</si>
  <si>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</si>
  <si>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</si>
  <si>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</si>
  <si>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</si>
  <si>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</si>
  <si>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</si>
  <si>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</si>
  <si>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</si>
  <si>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</si>
  <si>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</si>
  <si>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</si>
  <si>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</si>
  <si>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</si>
  <si>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</si>
  <si>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</si>
  <si>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</si>
  <si>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</si>
  <si>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</si>
  <si>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</si>
  <si>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</si>
  <si>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</si>
  <si>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</si>
  <si>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</si>
  <si>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</si>
  <si>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</si>
  <si>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</si>
  <si>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</si>
  <si>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</si>
  <si>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</si>
  <si>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</si>
  <si>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</si>
  <si>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</si>
  <si>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</si>
  <si>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</si>
  <si>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</si>
  <si>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</si>
  <si>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</si>
  <si>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</si>
  <si>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</si>
  <si>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</si>
  <si>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</si>
  <si>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</si>
  <si>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</si>
  <si>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</si>
  <si>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</si>
  <si>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</si>
  <si>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</si>
  <si>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</si>
  <si>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</si>
  <si>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</si>
  <si>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</si>
  <si>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</si>
  <si>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</si>
  <si>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</si>
  <si>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</si>
  <si>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</si>
  <si>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</si>
  <si>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</si>
  <si>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</si>
  <si>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</si>
  <si>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</si>
  <si>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</si>
  <si>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</si>
  <si>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</si>
  <si>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</si>
  <si>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</si>
  <si>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</si>
  <si>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</si>
  <si>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</si>
  <si>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</si>
  <si>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</si>
  <si>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</si>
  <si>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</si>
  <si>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</si>
  <si>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</si>
  <si>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</si>
  <si>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</si>
  <si>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</si>
  <si>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</si>
  <si>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</si>
  <si>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</si>
  <si>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</si>
  <si>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</si>
  <si>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</si>
  <si>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</si>
  <si>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</si>
  <si>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</si>
  <si>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</si>
  <si>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</si>
  <si>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</si>
  <si>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</si>
  <si>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</si>
  <si>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</si>
  <si>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</si>
  <si>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</si>
  <si>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</si>
  <si>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</si>
  <si>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</si>
  <si>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</si>
  <si>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</si>
  <si>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</si>
  <si>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</si>
  <si>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</si>
  <si>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</si>
  <si>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</si>
  <si>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</si>
  <si>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</si>
  <si>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</si>
  <si>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</si>
  <si>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</si>
  <si>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</si>
  <si>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</si>
  <si>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</si>
  <si>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</si>
  <si>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</si>
  <si>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</si>
  <si>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</si>
  <si>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</si>
  <si>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</si>
  <si>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</si>
  <si>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</si>
  <si>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</si>
  <si>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</si>
  <si>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</si>
  <si>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</si>
  <si>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</si>
  <si>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</si>
  <si>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</si>
  <si>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</si>
  <si>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</si>
  <si>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</si>
  <si>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</si>
  <si>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</si>
  <si>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</si>
  <si>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</si>
  <si>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</si>
  <si>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</si>
  <si>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</si>
  <si>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</si>
  <si>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</si>
  <si>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</si>
  <si>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</si>
  <si>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</si>
  <si>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</si>
  <si>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</si>
  <si>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</si>
  <si>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</si>
  <si>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</si>
  <si>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</si>
  <si>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</si>
  <si>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</si>
  <si>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</si>
  <si>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</si>
  <si>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</si>
  <si>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</si>
  <si>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</si>
  <si>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</si>
  <si>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</si>
  <si>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</si>
  <si>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</si>
  <si>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</si>
  <si>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</si>
  <si>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</si>
  <si>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</si>
  <si>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</si>
  <si>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</si>
  <si>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</si>
  <si>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</si>
  <si>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</si>
  <si>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</si>
  <si>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</si>
  <si>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</si>
  <si>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</si>
  <si>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</si>
  <si>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</si>
  <si>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</si>
  <si>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</si>
  <si>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</si>
  <si>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</si>
  <si>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</si>
  <si>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</si>
  <si>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</si>
  <si>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</si>
  <si>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</si>
  <si>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</si>
  <si>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</si>
  <si>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</si>
  <si>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</si>
  <si>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</si>
  <si>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</si>
  <si>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</si>
  <si>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</si>
  <si>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</si>
  <si>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</si>
  <si>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</si>
  <si>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</si>
  <si>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</si>
  <si>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</si>
  <si>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</si>
  <si>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</si>
  <si>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</si>
  <si>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</si>
  <si>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</si>
  <si>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</si>
  <si>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</si>
  <si>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</si>
  <si>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</si>
  <si>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</si>
  <si>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</si>
  <si>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</si>
  <si>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</si>
  <si>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</si>
  <si>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</si>
  <si>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</si>
  <si>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</si>
  <si>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</si>
  <si>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</si>
  <si>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</si>
  <si>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</si>
  <si>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</si>
  <si>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</si>
  <si>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</si>
  <si>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</si>
  <si>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</si>
  <si>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</si>
  <si>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</si>
  <si>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</si>
  <si>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</si>
  <si>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</si>
  <si>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</si>
  <si>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</si>
  <si>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</si>
  <si>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</si>
  <si>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</si>
  <si>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</si>
  <si>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</si>
  <si>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</si>
  <si>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</si>
  <si>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</si>
  <si>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</si>
  <si>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</si>
  <si>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</si>
  <si>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</si>
  <si>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</si>
  <si>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</si>
  <si>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</si>
  <si>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</si>
  <si>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</si>
  <si>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</si>
  <si>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</si>
  <si>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</si>
  <si>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</si>
  <si>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</si>
  <si>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</si>
  <si>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</si>
  <si>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</si>
  <si>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</si>
  <si>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</si>
  <si>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</si>
  <si>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</si>
  <si>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</si>
  <si>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</si>
  <si>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</si>
  <si>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</si>
  <si>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</si>
  <si>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</si>
  <si>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</si>
  <si>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</si>
  <si>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</si>
  <si>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</si>
  <si>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</si>
  <si>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</si>
  <si>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</si>
  <si>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</si>
  <si>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</si>
  <si>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</si>
  <si>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</si>
  <si>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</si>
  <si>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</si>
  <si>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</si>
  <si>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</si>
  <si>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</si>
  <si>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</si>
  <si>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</si>
  <si>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</si>
  <si>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</si>
  <si>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</si>
  <si>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</si>
  <si>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</si>
  <si>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</si>
  <si>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</si>
  <si>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</si>
  <si>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</si>
  <si>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</si>
  <si>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</si>
  <si>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</si>
  <si>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</si>
  <si>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</si>
  <si>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</si>
  <si>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</si>
  <si>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</si>
  <si>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</si>
  <si>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</si>
  <si>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</si>
  <si>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</si>
  <si>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</si>
  <si>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</si>
  <si>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</si>
  <si>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</si>
  <si>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</si>
  <si>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</si>
  <si>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</si>
  <si>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</si>
  <si>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</si>
  <si>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</si>
  <si>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</si>
  <si>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</si>
  <si>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</si>
  <si>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</si>
  <si>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</si>
  <si>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</si>
  <si>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</si>
  <si>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</si>
  <si>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</si>
  <si>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</si>
  <si>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</si>
  <si>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</si>
  <si>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</si>
  <si>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</si>
  <si>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</si>
  <si>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</si>
  <si>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</si>
  <si>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</si>
  <si>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</si>
  <si>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</si>
  <si>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</si>
  <si>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</si>
  <si>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</si>
  <si>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</si>
  <si>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</si>
  <si>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</si>
  <si>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</si>
  <si>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</si>
  <si>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</si>
  <si>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</si>
  <si>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</si>
  <si>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</si>
  <si>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</si>
  <si>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</si>
  <si>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</si>
  <si>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</si>
  <si>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</si>
  <si>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</si>
  <si>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</si>
  <si>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</si>
  <si>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</si>
  <si>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</si>
  <si>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</si>
  <si>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</si>
  <si>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</si>
  <si>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</si>
  <si>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</si>
  <si>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</si>
  <si>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</si>
  <si>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</si>
  <si>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</si>
  <si>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</si>
  <si>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</si>
  <si>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</si>
  <si>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</si>
  <si>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</si>
  <si>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</si>
  <si>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</si>
  <si>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</si>
  <si>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</si>
  <si>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</si>
  <si>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</si>
  <si>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</si>
  <si>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</si>
  <si>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</si>
  <si>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</si>
  <si>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</si>
  <si>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</si>
  <si>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</si>
  <si>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</si>
  <si>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</si>
  <si>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</si>
  <si>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</si>
  <si>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</si>
  <si>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</si>
  <si>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</si>
  <si>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</si>
  <si>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</si>
  <si>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</si>
  <si>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</si>
  <si>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</si>
  <si>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</si>
  <si>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</si>
  <si>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</si>
  <si>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</si>
  <si>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</si>
  <si>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</si>
  <si>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</si>
  <si>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</si>
  <si>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</si>
  <si>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</si>
  <si>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</si>
  <si>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</si>
  <si>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</si>
  <si>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</si>
  <si>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</si>
  <si>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</si>
  <si>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</si>
  <si>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</si>
  <si>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</si>
  <si>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</si>
  <si>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</si>
  <si>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</si>
  <si>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</si>
  <si>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</si>
  <si>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</si>
  <si>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</si>
  <si>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</si>
  <si>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</si>
  <si>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</si>
  <si>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</si>
  <si>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</si>
  <si>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</si>
  <si>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</si>
  <si>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</si>
  <si>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</si>
  <si>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</si>
  <si>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</si>
  <si>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</si>
  <si>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</si>
  <si>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</si>
  <si>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</si>
  <si>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</si>
  <si>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</si>
  <si>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</si>
  <si>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</si>
  <si>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</si>
  <si>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</si>
  <si>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</si>
  <si>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</si>
  <si>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</si>
  <si>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</si>
  <si>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</si>
  <si>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</si>
  <si>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</si>
  <si>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</si>
  <si>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</si>
  <si>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</si>
  <si>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</si>
  <si>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</si>
  <si>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</si>
  <si>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</si>
  <si>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</si>
  <si>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</si>
  <si>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</si>
  <si>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</si>
  <si>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</si>
  <si>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</si>
  <si>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</si>
  <si>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</si>
  <si>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</si>
  <si>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</si>
  <si>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</si>
  <si>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</si>
  <si>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</si>
  <si>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</si>
  <si>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</si>
  <si>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</si>
  <si>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</si>
  <si>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</si>
  <si>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</si>
  <si>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</si>
  <si>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</si>
  <si>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</si>
  <si>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</si>
  <si>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</si>
  <si>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</si>
  <si>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</si>
  <si>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</si>
  <si>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</si>
  <si>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</si>
  <si>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</si>
  <si>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</si>
  <si>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</si>
  <si>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</si>
  <si>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</si>
  <si>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</si>
  <si>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</si>
  <si>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</si>
  <si>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</si>
  <si>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</si>
  <si>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</si>
  <si>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</si>
  <si>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</si>
  <si>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</si>
  <si>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</si>
  <si>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</si>
  <si>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</si>
  <si>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</si>
  <si>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</si>
  <si>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</si>
  <si>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</si>
  <si>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</si>
  <si>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</si>
  <si>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</si>
  <si>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</si>
  <si>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</si>
  <si>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</si>
  <si>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</si>
  <si>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</si>
  <si>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</si>
  <si>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</si>
  <si>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</si>
  <si>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</si>
  <si>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</si>
  <si>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</si>
  <si>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</si>
  <si>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</si>
  <si>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</si>
  <si>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</si>
  <si>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</si>
  <si>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</si>
  <si>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</si>
  <si>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</si>
  <si>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</si>
  <si>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</si>
  <si>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</si>
  <si>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</si>
  <si>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</si>
  <si>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</si>
  <si>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</si>
  <si>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</si>
  <si>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</si>
  <si>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</si>
  <si>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</si>
  <si>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</si>
  <si>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</si>
  <si>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</si>
  <si>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</si>
  <si>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</si>
  <si>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</si>
  <si>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</si>
  <si>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</si>
  <si>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</si>
  <si>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</si>
  <si>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</si>
  <si>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</si>
  <si>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</si>
  <si>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</si>
  <si>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</si>
  <si>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</si>
  <si>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</si>
  <si>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</si>
  <si>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</si>
  <si>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</si>
  <si>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</si>
  <si>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</si>
  <si>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</si>
  <si>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</si>
  <si>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</si>
  <si>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</si>
  <si>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</si>
  <si>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</si>
  <si>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</si>
  <si>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</si>
  <si>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</si>
  <si>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</si>
  <si>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</si>
  <si>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</si>
  <si>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</si>
  <si>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</si>
  <si>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</si>
  <si>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</si>
  <si>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</si>
  <si>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</si>
  <si>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</si>
  <si>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</si>
  <si>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</si>
  <si>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</si>
  <si>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</si>
  <si>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</si>
  <si>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</si>
  <si>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</si>
  <si>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</si>
  <si>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</si>
  <si>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</si>
  <si>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</si>
  <si>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</si>
  <si>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</si>
  <si>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</si>
  <si>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</si>
  <si>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</si>
  <si>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</si>
  <si>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</si>
  <si>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</si>
  <si>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</si>
  <si>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</si>
  <si>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</si>
  <si>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</si>
  <si>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</si>
  <si>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</si>
  <si>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</si>
  <si>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</si>
  <si>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</si>
  <si>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</si>
  <si>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</si>
  <si>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</si>
  <si>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</si>
  <si>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</si>
  <si>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</si>
  <si>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</si>
  <si>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</si>
  <si>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</si>
  <si>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</si>
  <si>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</si>
  <si>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</si>
  <si>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</si>
  <si>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</si>
  <si>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</si>
  <si>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</si>
  <si>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</si>
  <si>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</si>
  <si>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</si>
  <si>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</si>
  <si>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</si>
  <si>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</si>
  <si>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</si>
  <si>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</si>
  <si>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</si>
  <si>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</si>
  <si>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</si>
  <si>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</si>
  <si>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</si>
  <si>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</si>
  <si>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</si>
  <si>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</si>
  <si>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</si>
  <si>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</si>
  <si>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</si>
  <si>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</si>
  <si>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</si>
  <si>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</si>
  <si>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</si>
  <si>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</si>
  <si>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</si>
  <si>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</si>
  <si>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</si>
  <si>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</si>
  <si>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</si>
  <si>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</si>
  <si>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</si>
  <si>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</si>
  <si>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</si>
  <si>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</si>
  <si>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</si>
  <si>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</si>
  <si>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</si>
  <si>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</si>
  <si>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</si>
  <si>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</si>
  <si>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</si>
  <si>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</si>
  <si>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</si>
  <si>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</si>
  <si>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</si>
  <si>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</si>
  <si>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</si>
  <si>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</si>
  <si>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</si>
  <si>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</si>
  <si>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</si>
  <si>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</si>
  <si>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</si>
  <si>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</si>
  <si>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</si>
  <si>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</si>
  <si>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</si>
  <si>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</si>
  <si>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</si>
  <si>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</si>
  <si>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</si>
  <si>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</si>
  <si>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</si>
  <si>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</si>
  <si>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</si>
  <si>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</si>
  <si>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</si>
  <si>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</si>
  <si>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</si>
  <si>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</si>
  <si>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</si>
  <si>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</si>
  <si>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</si>
  <si>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</si>
  <si>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</si>
  <si>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</si>
  <si>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</si>
  <si>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</si>
  <si>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</si>
  <si>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</si>
  <si>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</si>
  <si>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</si>
  <si>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</si>
  <si>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</si>
  <si>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</si>
  <si>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</si>
  <si>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</si>
  <si>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</si>
  <si>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</si>
  <si>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</si>
  <si>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</si>
  <si>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</si>
  <si>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</si>
  <si>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</si>
  <si>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</si>
  <si>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</si>
  <si>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</si>
  <si>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</si>
  <si>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</si>
  <si>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</si>
  <si>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</si>
  <si>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</si>
  <si>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</si>
  <si>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</si>
  <si>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</si>
  <si>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</si>
  <si>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</si>
  <si>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</si>
  <si>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</si>
  <si>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</si>
  <si>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</si>
  <si>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</si>
  <si>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</si>
  <si>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</si>
  <si>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</si>
  <si>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</si>
  <si>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</si>
  <si>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</si>
  <si>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</si>
  <si>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</si>
  <si>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</si>
  <si>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</si>
  <si>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</si>
  <si>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</si>
  <si>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</si>
  <si>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</si>
  <si>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</si>
  <si>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</si>
  <si>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</si>
  <si>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</si>
  <si>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</si>
  <si>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</si>
  <si>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</si>
  <si>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</si>
  <si>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</si>
  <si>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</si>
  <si>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</si>
  <si>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</si>
  <si>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</si>
  <si>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</si>
  <si>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</si>
  <si>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</si>
  <si>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</si>
  <si>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</si>
  <si>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</si>
  <si>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</si>
  <si>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</si>
  <si>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</si>
  <si>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</si>
  <si>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</si>
  <si>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</si>
  <si>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</si>
  <si>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</si>
  <si>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</si>
  <si>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</si>
  <si>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</si>
  <si>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</si>
  <si>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</si>
  <si>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</si>
  <si>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</si>
  <si>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</si>
  <si>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</si>
  <si>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</si>
  <si>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</si>
  <si>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</si>
  <si>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</si>
  <si>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</si>
  <si>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</si>
  <si>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</si>
  <si>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</si>
  <si>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</si>
  <si>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</si>
  <si>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</si>
  <si>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</si>
  <si>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</si>
  <si>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</si>
  <si>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</si>
  <si>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</si>
  <si>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</si>
  <si>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</si>
  <si>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</si>
  <si>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</si>
  <si>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</si>
  <si>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</si>
  <si>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</si>
  <si>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</si>
  <si>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</si>
  <si>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</si>
  <si>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</si>
  <si>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</si>
  <si>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</si>
  <si>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</si>
  <si>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</si>
  <si>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</si>
  <si>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</si>
  <si>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</si>
  <si>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</si>
  <si>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</si>
  <si>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</si>
  <si>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</si>
  <si>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</si>
  <si>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</si>
  <si>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</si>
  <si>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</si>
  <si>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</si>
  <si>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</si>
  <si>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</si>
  <si>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</si>
  <si>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</si>
  <si>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</si>
  <si>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</si>
  <si>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</si>
  <si>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</si>
  <si>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</si>
  <si>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</si>
  <si>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</si>
  <si>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</si>
  <si>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</si>
  <si>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</si>
  <si>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</si>
  <si>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</si>
  <si>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</si>
  <si>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</si>
  <si>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</si>
  <si>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</si>
  <si>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</si>
  <si>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</si>
  <si>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</si>
  <si>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</si>
  <si>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</si>
  <si>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</si>
  <si>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</si>
  <si>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</si>
  <si>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</si>
  <si>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</si>
  <si>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</si>
  <si>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</si>
  <si>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</si>
  <si>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</si>
  <si>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</si>
  <si>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</si>
  <si>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</si>
  <si>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</si>
  <si>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</si>
  <si>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</si>
  <si>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</si>
  <si>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</si>
  <si>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</si>
  <si>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</si>
  <si>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</si>
  <si>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</si>
  <si>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</si>
  <si>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</si>
  <si>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</si>
  <si>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</si>
  <si>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</si>
  <si>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</si>
  <si>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</si>
  <si>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</si>
  <si>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</si>
  <si>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</si>
  <si>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</si>
  <si>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</si>
  <si>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</si>
  <si>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</si>
  <si>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</si>
  <si>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</si>
  <si>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</si>
  <si>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</si>
  <si>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</si>
  <si>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</si>
  <si>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</si>
  <si>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</si>
  <si>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</si>
  <si>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</si>
  <si>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</si>
  <si>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</si>
  <si>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</si>
  <si>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</si>
  <si>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</si>
  <si>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</si>
  <si>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</si>
  <si>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</si>
  <si>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</si>
  <si>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</si>
  <si>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</si>
  <si>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</si>
  <si>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</si>
  <si>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</si>
  <si>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</si>
  <si>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</si>
  <si>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</si>
  <si>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</si>
  <si>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</si>
  <si>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</si>
  <si>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</si>
  <si>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</si>
  <si>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</si>
  <si>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</si>
  <si>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</si>
  <si>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</si>
  <si>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</si>
  <si>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</si>
  <si>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</si>
  <si>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</si>
  <si>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</si>
  <si>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</si>
  <si>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</si>
  <si>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</si>
  <si>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</si>
  <si>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</si>
  <si>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</si>
  <si>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</si>
  <si>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</si>
  <si>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</si>
  <si>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</si>
  <si>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</si>
  <si>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</si>
  <si>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</si>
  <si>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</si>
  <si>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</si>
  <si>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</si>
  <si>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</si>
  <si>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</si>
  <si>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</si>
  <si>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</si>
  <si>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</si>
  <si>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</si>
  <si>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</si>
  <si>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</si>
  <si>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</si>
  <si>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</si>
  <si>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</si>
  <si>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</si>
  <si>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</si>
  <si>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</si>
  <si>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</si>
  <si>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</si>
  <si>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</si>
  <si>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</si>
  <si>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</si>
  <si>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</si>
  <si>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</si>
  <si>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</si>
  <si>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</si>
  <si>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</si>
  <si>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</si>
  <si>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</si>
  <si>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</si>
  <si>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</si>
  <si>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</si>
  <si>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</si>
  <si>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</si>
  <si>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</si>
  <si>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</si>
  <si>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</si>
  <si>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</si>
  <si>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</si>
  <si>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</si>
  <si>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</si>
  <si>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</si>
  <si>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</si>
  <si>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</si>
  <si>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</si>
  <si>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</si>
  <si>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</si>
  <si>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</si>
  <si>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</si>
  <si>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</si>
  <si>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</si>
  <si>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</si>
  <si>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</si>
  <si>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</si>
  <si>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</si>
  <si>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</si>
  <si>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</si>
  <si>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</si>
  <si>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</si>
  <si>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</si>
  <si>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</si>
  <si>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</si>
  <si>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</si>
  <si>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</si>
  <si>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</si>
  <si>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</si>
  <si>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</si>
  <si>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</si>
  <si>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</si>
  <si>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</si>
  <si>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</si>
  <si>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</si>
  <si>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</si>
  <si>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</si>
  <si>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</si>
  <si>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</si>
  <si>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</si>
  <si>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</si>
  <si>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</si>
  <si>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</si>
  <si>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</si>
  <si>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</si>
  <si>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</si>
  <si>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</si>
  <si>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</si>
  <si>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</si>
  <si>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</si>
  <si>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</si>
  <si>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</si>
  <si>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</si>
  <si>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</si>
  <si>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</si>
  <si>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</si>
  <si>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</si>
  <si>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</si>
  <si>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</si>
  <si>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</si>
  <si>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</si>
  <si>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</si>
  <si>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</si>
  <si>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</si>
  <si>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</si>
  <si>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</si>
  <si>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</si>
  <si>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</si>
  <si>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</si>
  <si>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</si>
  <si>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</si>
  <si>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</si>
  <si>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</si>
  <si>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</si>
  <si>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</si>
  <si>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</si>
  <si>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</si>
  <si>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</si>
  <si>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</si>
  <si>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</si>
  <si>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</si>
  <si>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</si>
  <si>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</si>
  <si>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</si>
  <si>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</si>
  <si>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</si>
  <si>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</si>
  <si>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</si>
  <si>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</si>
  <si>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</si>
  <si>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</si>
  <si>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</si>
  <si>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</si>
  <si>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</si>
  <si>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</si>
  <si>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</si>
  <si>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</si>
  <si>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</si>
  <si>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</si>
  <si>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</si>
  <si>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</si>
  <si>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</si>
  <si>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</si>
  <si>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</si>
  <si>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</si>
  <si>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</si>
  <si>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</si>
  <si>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</si>
  <si>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</si>
  <si>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</si>
  <si>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</si>
  <si>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</si>
  <si>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</si>
  <si>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</si>
  <si>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</si>
  <si>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</si>
  <si>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</si>
  <si>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</si>
  <si>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</si>
  <si>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</si>
  <si>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</si>
  <si>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</si>
  <si>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</si>
  <si>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</si>
  <si>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</si>
  <si>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</si>
  <si>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</si>
  <si>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</si>
  <si>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</si>
  <si>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</si>
  <si>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</si>
  <si>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</si>
  <si>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</si>
  <si>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</si>
  <si>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</si>
  <si>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</si>
  <si>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</si>
  <si>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</si>
  <si>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</si>
  <si>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</si>
  <si>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</si>
  <si>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</si>
  <si>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</si>
  <si>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</si>
  <si>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</si>
  <si>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</si>
  <si>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</si>
  <si>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</si>
  <si>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</si>
  <si>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</si>
  <si>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</si>
  <si>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</si>
  <si>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</si>
  <si>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</si>
  <si>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</si>
  <si>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</si>
  <si>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</si>
  <si>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</si>
  <si>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</si>
  <si>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</si>
  <si>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</si>
  <si>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</si>
  <si>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</si>
  <si>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</si>
  <si>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</si>
  <si>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</si>
  <si>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</si>
  <si>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</si>
  <si>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</si>
  <si>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</si>
  <si>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</si>
  <si>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</si>
  <si>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</si>
  <si>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</si>
  <si>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</si>
  <si>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</si>
  <si>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</si>
  <si>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</si>
  <si>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</si>
  <si>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</si>
  <si>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</si>
  <si>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</si>
  <si>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</si>
  <si>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</si>
  <si>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</si>
  <si>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</si>
  <si>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</si>
  <si>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</si>
  <si>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</si>
  <si>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</si>
  <si>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</si>
  <si>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</si>
  <si>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</si>
  <si>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</si>
  <si>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</si>
  <si>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</si>
  <si>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</si>
  <si>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</si>
  <si>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</si>
  <si>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</si>
  <si>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</si>
  <si>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</si>
  <si>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</si>
  <si>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</si>
  <si>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</si>
  <si>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</si>
  <si>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</si>
  <si>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</si>
  <si>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</si>
  <si>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</si>
  <si>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</si>
  <si>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</si>
  <si>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</si>
  <si>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</si>
  <si>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</si>
  <si>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</si>
  <si>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</si>
  <si>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</si>
  <si>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</si>
  <si>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</si>
  <si>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</si>
  <si>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</si>
  <si>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</si>
  <si>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</si>
  <si>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</si>
  <si>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</si>
  <si>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</si>
  <si>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</si>
  <si>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</si>
  <si>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</si>
  <si>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</si>
  <si>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</si>
  <si>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</si>
  <si>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</si>
  <si>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</si>
  <si>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</si>
  <si>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</si>
  <si>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</si>
  <si>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</si>
  <si>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</si>
  <si>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</si>
  <si>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</si>
  <si>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</si>
  <si>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</si>
  <si>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</si>
  <si>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</si>
  <si>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</si>
  <si>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</si>
  <si>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</si>
  <si>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</si>
  <si>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</si>
  <si>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</si>
  <si>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</si>
  <si>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</si>
  <si>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</si>
  <si>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</si>
  <si>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</si>
  <si>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</si>
  <si>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</si>
  <si>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</si>
  <si>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</si>
  <si>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</si>
  <si>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</si>
  <si>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</si>
  <si>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</si>
  <si>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</si>
  <si>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</si>
  <si>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</si>
  <si>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</si>
  <si>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</si>
  <si>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</si>
  <si>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</si>
  <si>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</si>
  <si>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</si>
  <si>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</si>
  <si>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</si>
  <si>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</si>
  <si>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</si>
  <si>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</si>
  <si>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</si>
  <si>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</si>
  <si>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</si>
  <si>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</si>
  <si>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</si>
  <si>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</si>
  <si>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</si>
  <si>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</si>
  <si>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</si>
  <si>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</si>
  <si>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</si>
  <si>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</si>
  <si>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</si>
  <si>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</si>
  <si>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</si>
  <si>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</si>
  <si>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</si>
  <si>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</si>
  <si>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</si>
  <si>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</si>
  <si>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</si>
  <si>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</si>
  <si>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</si>
  <si>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</si>
  <si>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</si>
  <si>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</si>
  <si>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</si>
  <si>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</si>
  <si>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</si>
  <si>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</si>
  <si>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</si>
  <si>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</si>
  <si>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</si>
  <si>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</si>
  <si>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</si>
  <si>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</si>
  <si>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</si>
  <si>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</si>
  <si>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</si>
  <si>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</si>
  <si>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</si>
  <si>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</si>
  <si>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</si>
  <si>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</si>
  <si>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</si>
  <si>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</si>
  <si>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</si>
  <si>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</si>
  <si>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</si>
  <si>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</si>
  <si>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</si>
  <si>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</si>
  <si>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</si>
  <si>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</si>
  <si>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</si>
  <si>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</si>
  <si>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</si>
  <si>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</si>
  <si>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</si>
  <si>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</si>
  <si>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</si>
  <si>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</si>
  <si>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</si>
  <si>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</si>
  <si>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</si>
  <si>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</si>
  <si>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</si>
  <si>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</si>
  <si>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</si>
  <si>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</si>
  <si>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</si>
  <si>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</si>
  <si>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</si>
  <si>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</si>
  <si>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</si>
  <si>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</si>
  <si>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</si>
  <si>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</si>
  <si>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</si>
  <si>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</si>
  <si>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</si>
  <si>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</si>
  <si>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</si>
  <si>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</si>
  <si>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</si>
  <si>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</si>
  <si>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</si>
  <si>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</si>
  <si>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</si>
  <si>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</si>
  <si>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</si>
  <si>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</si>
  <si>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</si>
  <si>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</si>
  <si>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</si>
  <si>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</si>
  <si>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</si>
  <si>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</si>
  <si>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</si>
  <si>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</si>
  <si>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</si>
  <si>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</si>
  <si>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</si>
  <si>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</si>
  <si>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</si>
  <si>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</si>
  <si>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</si>
  <si>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</si>
  <si>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</si>
  <si>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</si>
  <si>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</si>
  <si>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</si>
  <si>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</si>
  <si>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</si>
  <si>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</si>
  <si>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</si>
  <si>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</si>
  <si>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</si>
  <si>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</si>
  <si>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</si>
  <si>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</si>
  <si>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</si>
  <si>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</si>
  <si>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</si>
  <si>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</si>
  <si>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</si>
  <si>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</si>
  <si>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</si>
  <si>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</si>
  <si>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</si>
  <si>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</si>
  <si>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</si>
  <si>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</si>
  <si>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</si>
  <si>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</si>
  <si>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</si>
  <si>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</si>
  <si>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</si>
  <si>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</si>
  <si>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</si>
  <si>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</si>
  <si>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</si>
  <si>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</si>
  <si>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</si>
  <si>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</si>
  <si>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</si>
  <si>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</si>
  <si>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</si>
  <si>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</si>
  <si>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</si>
  <si>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</si>
  <si>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</si>
  <si>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</si>
  <si>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</si>
  <si>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</si>
  <si>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</si>
  <si>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</si>
  <si>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</si>
  <si>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</si>
  <si>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</si>
  <si>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</si>
  <si>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</si>
  <si>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</si>
  <si>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</si>
  <si>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</si>
  <si>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</si>
  <si>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</si>
  <si>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</si>
  <si>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</si>
  <si>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</si>
  <si>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</si>
  <si>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</si>
  <si>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</si>
  <si>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</si>
  <si>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</si>
  <si>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</si>
  <si>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</si>
  <si>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</si>
  <si>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</si>
  <si>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</si>
  <si>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</si>
  <si>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</si>
  <si>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</si>
  <si>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</si>
  <si>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</si>
  <si>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</si>
  <si>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</si>
  <si>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</si>
  <si>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</si>
  <si>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</si>
  <si>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</si>
  <si>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</si>
  <si>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</si>
  <si>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</si>
  <si>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</si>
  <si>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</si>
  <si>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</si>
  <si>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</si>
  <si>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</si>
  <si>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</si>
  <si>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</si>
  <si>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</si>
  <si>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</si>
  <si>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</si>
  <si>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</si>
  <si>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</si>
  <si>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</si>
  <si>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</si>
  <si>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</si>
  <si>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</si>
  <si>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</si>
  <si>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</si>
  <si>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</si>
  <si>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</si>
  <si>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</si>
  <si>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</si>
  <si>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</si>
  <si>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</si>
  <si>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</si>
  <si>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</si>
  <si>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</si>
  <si>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</si>
  <si>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</si>
  <si>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</si>
  <si>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</si>
  <si>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</si>
  <si>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</si>
  <si>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</si>
  <si>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</si>
  <si>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</si>
  <si>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</si>
  <si>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</si>
  <si>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</si>
  <si>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</si>
  <si>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</si>
  <si>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</si>
  <si>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</si>
  <si>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</si>
  <si>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</si>
  <si>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</si>
  <si>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</si>
  <si>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</si>
  <si>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</si>
  <si>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</si>
  <si>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</si>
  <si>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</si>
  <si>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</si>
  <si>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</si>
  <si>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</si>
  <si>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</si>
  <si>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</si>
  <si>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</si>
  <si>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</si>
  <si>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</si>
  <si>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</si>
  <si>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</si>
  <si>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</si>
  <si>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</si>
  <si>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</si>
  <si>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</si>
  <si>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</si>
  <si>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</si>
  <si>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</si>
  <si>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</si>
  <si>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</si>
  <si>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</si>
  <si>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</si>
  <si>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</si>
  <si>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</si>
  <si>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</si>
  <si>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</si>
  <si>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</si>
  <si>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</si>
  <si>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</si>
  <si>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</si>
  <si>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</si>
  <si>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</si>
  <si>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</si>
  <si>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</si>
  <si>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</si>
  <si>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</si>
  <si>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</si>
  <si>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</si>
  <si>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</si>
  <si>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</si>
  <si>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</si>
  <si>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</si>
  <si>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</si>
  <si>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</si>
  <si>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</si>
  <si>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</si>
  <si>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</si>
  <si>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</si>
  <si>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</si>
  <si>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</si>
  <si>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</si>
  <si>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</si>
  <si>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</si>
  <si>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</si>
  <si>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</si>
  <si>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</si>
  <si>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</si>
  <si>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</si>
  <si>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</si>
  <si>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</si>
  <si>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</si>
  <si>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</si>
  <si>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</si>
  <si>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</si>
  <si>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</si>
  <si>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</si>
  <si>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</si>
  <si>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</si>
  <si>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</si>
  <si>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</si>
  <si>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</si>
  <si>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</si>
  <si>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</si>
  <si>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</si>
  <si>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</si>
  <si>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</si>
  <si>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</si>
  <si>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</si>
  <si>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</si>
  <si>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</si>
  <si>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</si>
  <si>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</si>
  <si>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</si>
  <si>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</si>
  <si>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</si>
  <si>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</si>
  <si>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</si>
  <si>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</si>
  <si>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</si>
  <si>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</si>
  <si>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</si>
  <si>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</si>
  <si>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</si>
  <si>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</si>
  <si>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</si>
  <si>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</si>
  <si>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</si>
  <si>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</si>
  <si>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</si>
  <si>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</si>
  <si>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</si>
  <si>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</si>
  <si>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</si>
  <si>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</si>
  <si>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</si>
  <si>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</si>
  <si>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</si>
  <si>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</si>
  <si>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</si>
  <si>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</si>
  <si>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</si>
  <si>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</si>
  <si>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</si>
  <si>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</si>
  <si>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</si>
  <si>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</si>
  <si>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</si>
  <si>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</si>
  <si>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</si>
  <si>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</si>
  <si>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</si>
  <si>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</si>
  <si>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</si>
  <si>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</si>
  <si>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</si>
  <si>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</si>
  <si>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</si>
  <si>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</si>
  <si>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</si>
  <si>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</si>
  <si>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</si>
  <si>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</si>
  <si>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</si>
  <si>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</si>
  <si>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</si>
  <si>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</si>
  <si>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</si>
  <si>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</si>
  <si>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</si>
  <si>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</si>
  <si>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</si>
  <si>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</si>
  <si>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</si>
  <si>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</si>
  <si>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</si>
  <si>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</si>
  <si>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</si>
  <si>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</si>
  <si>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</si>
  <si>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</si>
  <si>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</si>
  <si>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</si>
  <si>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</si>
  <si>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</si>
  <si>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</si>
  <si>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</si>
  <si>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</si>
  <si>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</si>
  <si>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</si>
  <si>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</si>
  <si>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</si>
  <si>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</si>
  <si>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</si>
  <si>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</si>
  <si>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</si>
  <si>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</si>
  <si>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</si>
  <si>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</si>
  <si>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</si>
  <si>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</si>
  <si>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</si>
  <si>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</si>
  <si>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</si>
  <si>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</si>
  <si>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</si>
  <si>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</si>
  <si>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</si>
  <si>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</si>
  <si>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</si>
  <si>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</si>
  <si>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</si>
  <si>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</si>
  <si>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</si>
  <si>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</si>
  <si>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</si>
  <si>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</si>
  <si>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</si>
  <si>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</si>
  <si>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</si>
  <si>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</si>
  <si>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</si>
  <si>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</si>
  <si>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</si>
  <si>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</si>
  <si>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</si>
  <si>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</si>
  <si>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</si>
  <si>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</si>
  <si>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</si>
  <si>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</si>
  <si>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</si>
  <si>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</si>
  <si>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</si>
  <si>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</si>
  <si>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</si>
  <si>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</si>
  <si>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</si>
  <si>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</si>
  <si>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</si>
  <si>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</si>
  <si>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</si>
  <si>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</si>
  <si>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</si>
  <si>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</si>
  <si>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</si>
  <si>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</si>
  <si>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</si>
  <si>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</si>
  <si>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</si>
  <si>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</si>
  <si>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</si>
  <si>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</si>
  <si>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</si>
  <si>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</si>
  <si>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</si>
  <si>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</si>
  <si>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</si>
  <si>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</si>
  <si>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</si>
  <si>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</si>
  <si>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</si>
  <si>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</si>
  <si>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</si>
  <si>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</si>
  <si>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</si>
  <si>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</si>
  <si>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</si>
  <si>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</si>
  <si>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</si>
  <si>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</si>
  <si>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</si>
  <si>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</si>
  <si>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</si>
  <si>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</si>
  <si>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</si>
  <si>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</si>
  <si>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</si>
  <si>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</si>
  <si>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</si>
  <si>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</si>
  <si>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</si>
  <si>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</si>
  <si>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</si>
  <si>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</si>
  <si>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</si>
  <si>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</si>
  <si>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</si>
  <si>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</si>
  <si>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</si>
  <si>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</si>
  <si>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</si>
  <si>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</si>
  <si>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</si>
  <si>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</si>
  <si>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</si>
  <si>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</si>
  <si>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</si>
  <si>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</si>
  <si>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</si>
  <si>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</si>
  <si>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</si>
  <si>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</si>
  <si>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</si>
  <si>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</si>
  <si>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</si>
  <si>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</si>
  <si>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</si>
  <si>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</si>
  <si>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</si>
  <si>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</si>
  <si>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</si>
  <si>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</si>
  <si>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</si>
  <si>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</si>
  <si>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</si>
  <si>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</si>
  <si>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</si>
  <si>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</si>
  <si>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</si>
  <si>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</si>
  <si>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</si>
  <si>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</si>
  <si>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</si>
  <si>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</si>
  <si>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</si>
  <si>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</si>
  <si>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</si>
  <si>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</si>
  <si>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</si>
  <si>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</si>
  <si>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</si>
  <si>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</si>
  <si>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</si>
  <si>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</si>
  <si>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</si>
  <si>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</si>
  <si>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</si>
  <si>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</si>
  <si>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</si>
  <si>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</si>
  <si>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</si>
  <si>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</si>
  <si>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</si>
  <si>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</si>
  <si>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</si>
  <si>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</si>
  <si>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</si>
  <si>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</si>
  <si>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</si>
  <si>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</si>
  <si>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</si>
  <si>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</si>
  <si>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</si>
  <si>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</si>
  <si>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</si>
  <si>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</si>
  <si>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</si>
  <si>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</si>
  <si>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</si>
  <si>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</si>
  <si>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</si>
  <si>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</si>
  <si>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</si>
  <si>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</si>
  <si>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</si>
  <si>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</si>
  <si>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</si>
  <si>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</si>
  <si>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</si>
  <si>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</si>
  <si>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</si>
  <si>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</si>
  <si>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</si>
  <si>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</si>
  <si>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</si>
  <si>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</si>
  <si>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</si>
  <si>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</si>
  <si>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</si>
  <si>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</si>
  <si>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</si>
  <si>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</si>
  <si>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</si>
  <si>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</si>
  <si>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</si>
  <si>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</si>
  <si>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</si>
  <si>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</si>
  <si>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</si>
  <si>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</si>
  <si>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</si>
  <si>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</si>
  <si>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</si>
  <si>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</si>
  <si>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</si>
  <si>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</si>
  <si>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</si>
  <si>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</si>
  <si>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</si>
  <si>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</si>
  <si>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</si>
  <si>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</si>
  <si>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</si>
  <si>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</si>
  <si>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</si>
  <si>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</si>
  <si>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</si>
  <si>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</si>
  <si>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</si>
  <si>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</si>
  <si>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</si>
  <si>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</si>
  <si>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</si>
  <si>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</si>
  <si>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</si>
  <si>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</si>
  <si>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</si>
  <si>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</si>
  <si>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</si>
  <si>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</si>
  <si>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</si>
  <si>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</si>
  <si>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</si>
  <si>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</si>
  <si>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</si>
  <si>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</si>
  <si>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</si>
  <si>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</si>
  <si>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</si>
  <si>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</si>
  <si>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</si>
  <si>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</si>
  <si>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</si>
  <si>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</si>
  <si>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</si>
  <si>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</si>
  <si>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</si>
  <si>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</si>
  <si>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</si>
  <si>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</si>
  <si>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</si>
  <si>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</si>
  <si>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</si>
  <si>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</si>
  <si>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</si>
  <si>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</si>
  <si>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</si>
  <si>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</si>
  <si>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</si>
  <si>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</si>
  <si>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</si>
  <si>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</si>
  <si>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</si>
  <si>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</si>
  <si>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</si>
  <si>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</si>
  <si>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</si>
  <si>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</si>
  <si>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</si>
  <si>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</si>
  <si>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</si>
  <si>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</si>
  <si>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</si>
  <si>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</si>
  <si>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</si>
  <si>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</si>
  <si>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</si>
  <si>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</si>
  <si>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</si>
  <si>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</si>
  <si>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</si>
  <si>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</si>
  <si>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</si>
  <si>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</si>
  <si>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</si>
  <si>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</si>
  <si>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</si>
  <si>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</si>
  <si>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</si>
  <si>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</si>
  <si>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</si>
  <si>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</si>
  <si>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</si>
  <si>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</si>
  <si>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</si>
  <si>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</si>
  <si>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</si>
  <si>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</si>
  <si>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</si>
  <si>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</si>
  <si>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</si>
  <si>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</si>
  <si>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</si>
  <si>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</si>
  <si>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</si>
  <si>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</si>
  <si>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</si>
  <si>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</si>
  <si>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</si>
  <si>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</si>
  <si>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</si>
  <si>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</si>
  <si>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</si>
  <si>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</si>
  <si>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</si>
  <si>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</si>
  <si>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</si>
  <si>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</si>
  <si>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</si>
  <si>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</si>
  <si>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</si>
  <si>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</si>
  <si>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</si>
  <si>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</si>
  <si>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</si>
  <si>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</si>
  <si>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</si>
  <si>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</si>
  <si>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</si>
  <si>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</si>
  <si>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</si>
  <si>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</si>
  <si>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</si>
  <si>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</si>
  <si>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</si>
  <si>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</si>
  <si>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</si>
  <si>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</si>
  <si>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</si>
  <si>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</si>
  <si>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</si>
  <si>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</si>
  <si>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</si>
  <si>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</si>
  <si>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</si>
  <si>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</si>
  <si>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</si>
  <si>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</si>
  <si>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</si>
  <si>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</si>
  <si>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</si>
  <si>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</si>
  <si>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</si>
  <si>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</si>
  <si>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</si>
  <si>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</si>
  <si>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</si>
  <si>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</si>
  <si>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</si>
  <si>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</si>
  <si>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</si>
  <si>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</si>
  <si>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</si>
  <si>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</si>
  <si>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</si>
  <si>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</si>
  <si>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</si>
  <si>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</si>
  <si>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</si>
  <si>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</si>
  <si>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</si>
  <si>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</si>
  <si>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</si>
  <si>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</si>
  <si>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</si>
  <si>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</si>
  <si>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</si>
  <si>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</si>
  <si>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</si>
  <si>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</si>
  <si>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</si>
  <si>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</si>
  <si>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</si>
  <si>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</si>
  <si>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</si>
  <si>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</si>
  <si>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</si>
  <si>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</si>
  <si>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</si>
  <si>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</si>
  <si>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</si>
  <si>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</si>
  <si>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</si>
  <si>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</si>
  <si>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</si>
  <si>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</si>
  <si>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</si>
  <si>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</si>
  <si>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</si>
  <si>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</si>
  <si>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</si>
  <si>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</si>
  <si>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</si>
  <si>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</si>
  <si>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</si>
  <si>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</si>
  <si>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</si>
  <si>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</si>
  <si>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</si>
  <si>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</si>
  <si>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</si>
  <si>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</si>
  <si>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</si>
  <si>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</si>
  <si>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</si>
  <si>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</si>
  <si>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</si>
  <si>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</si>
  <si>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</si>
  <si>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</si>
  <si>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</si>
  <si>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</si>
  <si>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</si>
  <si>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</si>
  <si>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</si>
  <si>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</si>
  <si>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</si>
  <si>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</si>
  <si>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</si>
  <si>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</si>
  <si>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</si>
  <si>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</si>
  <si>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</si>
  <si>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</si>
  <si>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</si>
  <si>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</si>
  <si>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</si>
  <si>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</si>
  <si>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</si>
  <si>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</si>
  <si>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</si>
  <si>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</si>
  <si>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</si>
  <si>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</si>
  <si>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</si>
  <si>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</si>
  <si>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</si>
  <si>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</si>
  <si>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</si>
  <si>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</si>
  <si>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</si>
  <si>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</si>
  <si>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</si>
  <si>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</si>
  <si>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</si>
  <si>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</si>
  <si>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</si>
  <si>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</si>
  <si>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</si>
  <si>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</si>
  <si>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</si>
  <si>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</si>
  <si>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</si>
  <si>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</si>
  <si>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</si>
  <si>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</si>
  <si>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</si>
  <si>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</si>
  <si>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</si>
  <si>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</si>
  <si>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</si>
  <si>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</si>
  <si>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</si>
  <si>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</si>
  <si>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</si>
  <si>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</si>
  <si>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</si>
  <si>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</si>
  <si>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</si>
  <si>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</si>
  <si>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</si>
  <si>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</si>
  <si>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</si>
  <si>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</si>
  <si>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</si>
  <si>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</si>
  <si>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</si>
  <si>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</si>
  <si>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</si>
  <si>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</si>
  <si>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</si>
  <si>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</si>
  <si>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</si>
  <si>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</si>
  <si>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</si>
  <si>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</si>
  <si>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</si>
  <si>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</si>
  <si>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</si>
  <si>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</si>
  <si>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</si>
  <si>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</si>
  <si>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</si>
  <si>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</si>
  <si>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</si>
  <si>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</si>
  <si>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</si>
  <si>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</si>
  <si>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</si>
  <si>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</si>
  <si>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</si>
  <si>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</si>
  <si>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</si>
  <si>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</si>
  <si>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</si>
  <si>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</si>
  <si>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</si>
  <si>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</si>
  <si>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</si>
  <si>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</si>
  <si>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</si>
  <si>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</si>
  <si>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</si>
  <si>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</si>
  <si>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</si>
  <si>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</si>
  <si>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</si>
  <si>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</si>
  <si>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</si>
  <si>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</si>
  <si>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</si>
  <si>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</si>
  <si>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</si>
  <si>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</si>
  <si>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</si>
  <si>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</si>
  <si>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</si>
  <si>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</si>
  <si>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</si>
  <si>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</si>
  <si>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</si>
  <si>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</si>
  <si>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</si>
  <si>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</si>
  <si>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</si>
  <si>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</si>
  <si>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</si>
  <si>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</si>
  <si>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</si>
  <si>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</si>
  <si>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</si>
  <si>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</si>
  <si>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</si>
  <si>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</si>
  <si>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</si>
  <si>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</si>
  <si>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</si>
  <si>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</si>
  <si>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</si>
  <si>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</si>
  <si>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</si>
  <si>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</si>
  <si>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</si>
  <si>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</si>
  <si>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</si>
  <si>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</si>
  <si>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</si>
  <si>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</si>
  <si>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</si>
  <si>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</si>
  <si>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</si>
  <si>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</si>
  <si>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</si>
  <si>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</si>
  <si>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</si>
  <si>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</si>
  <si>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</si>
  <si>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</si>
  <si>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</si>
  <si>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</si>
  <si>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</si>
  <si>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</si>
  <si>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</si>
  <si>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</si>
  <si>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</si>
  <si>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</si>
  <si>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</si>
  <si>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</si>
  <si>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</si>
  <si>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</si>
  <si>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</si>
  <si>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</si>
  <si>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</si>
  <si>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</si>
  <si>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</si>
  <si>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</si>
  <si>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</si>
  <si>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</si>
  <si>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</si>
  <si>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</si>
  <si>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</si>
  <si>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</si>
  <si>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</si>
  <si>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</si>
  <si>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</si>
  <si>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</si>
  <si>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</si>
  <si>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</si>
  <si>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</si>
  <si>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</si>
  <si>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</si>
  <si>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</si>
  <si>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</si>
  <si>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</si>
  <si>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</si>
  <si>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</si>
  <si>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</si>
  <si>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</si>
  <si>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</si>
  <si>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</si>
  <si>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</si>
  <si>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</si>
  <si>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</si>
  <si>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</si>
  <si>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</si>
  <si>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</si>
  <si>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</si>
  <si>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</si>
  <si>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</si>
  <si>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</si>
  <si>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</si>
  <si>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</si>
  <si>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</si>
  <si>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</si>
  <si>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</si>
  <si>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</si>
  <si>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</si>
  <si>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</si>
  <si>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</si>
  <si>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</si>
  <si>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</si>
  <si>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</si>
  <si>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</si>
  <si>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</si>
  <si>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</si>
  <si>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</si>
  <si>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</si>
  <si>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</si>
  <si>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</si>
  <si>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</si>
  <si>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</si>
  <si>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</si>
  <si>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</si>
  <si>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</si>
  <si>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</si>
  <si>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</si>
  <si>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</si>
  <si>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</si>
  <si>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</si>
  <si>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</si>
  <si>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</si>
  <si>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</si>
  <si>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</si>
  <si>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</si>
  <si>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</si>
  <si>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</si>
  <si>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</si>
  <si>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</si>
  <si>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</si>
  <si>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</si>
  <si>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</si>
  <si>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</si>
  <si>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</si>
  <si>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</si>
  <si>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</si>
  <si>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</si>
  <si>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</si>
  <si>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</si>
  <si>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</si>
  <si>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</si>
  <si>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</si>
  <si>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</si>
  <si>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</si>
  <si>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</si>
  <si>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</si>
  <si>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</si>
  <si>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</si>
  <si>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</si>
  <si>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</si>
  <si>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</si>
  <si>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</si>
  <si>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</si>
  <si>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</si>
  <si>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</si>
  <si>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</si>
  <si>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</si>
  <si>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</si>
  <si>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</si>
  <si>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</si>
  <si>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</si>
  <si>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</si>
  <si>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</si>
  <si>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</si>
  <si>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</si>
  <si>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</si>
  <si>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</si>
  <si>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</si>
  <si>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</si>
  <si>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</si>
  <si>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</si>
  <si>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</si>
  <si>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</si>
  <si>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</si>
  <si>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</si>
  <si>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</si>
  <si>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</si>
  <si>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</si>
  <si>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</si>
  <si>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</si>
  <si>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</si>
  <si>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</si>
  <si>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</si>
  <si>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</si>
  <si>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</si>
  <si>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</si>
  <si>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</si>
  <si>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</si>
  <si>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</si>
  <si>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</si>
  <si>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</si>
  <si>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</si>
  <si>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</si>
  <si>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</si>
  <si>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</si>
  <si>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</si>
  <si>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</si>
  <si>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</si>
  <si>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</si>
  <si>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</si>
  <si>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</si>
  <si>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</si>
  <si>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</si>
  <si>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</si>
  <si>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</si>
  <si>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</si>
  <si>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</si>
  <si>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</si>
  <si>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</si>
  <si>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</si>
  <si>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</si>
  <si>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</si>
  <si>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</si>
  <si>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</si>
  <si>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</si>
  <si>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</si>
  <si>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</si>
  <si>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</si>
  <si>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</si>
  <si>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</si>
  <si>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</si>
  <si>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</si>
  <si>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</si>
  <si>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</si>
  <si>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</si>
  <si>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</si>
  <si>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</si>
  <si>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</si>
  <si>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</si>
  <si>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</si>
  <si>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</si>
  <si>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</si>
  <si>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</si>
  <si>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</si>
  <si>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</si>
  <si>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</si>
  <si>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</si>
  <si>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</si>
  <si>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</si>
  <si>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</si>
  <si>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</si>
  <si>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</si>
  <si>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</si>
  <si>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</si>
  <si>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</si>
  <si>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</si>
  <si>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</si>
  <si>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</si>
  <si>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</si>
  <si>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</si>
  <si>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</si>
  <si>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</si>
  <si>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</si>
  <si>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</si>
  <si>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</si>
  <si>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</si>
  <si>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</si>
  <si>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</si>
  <si>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</si>
  <si>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</si>
  <si>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</si>
  <si>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</si>
  <si>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</si>
  <si>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</si>
  <si>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</si>
  <si>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</si>
  <si>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</si>
  <si>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</si>
  <si>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</si>
  <si>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</si>
  <si>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</si>
  <si>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</si>
  <si>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</si>
  <si>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</si>
  <si>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</si>
  <si>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</si>
  <si>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</si>
  <si>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</si>
  <si>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</si>
  <si>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</si>
  <si>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</si>
  <si>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</si>
  <si>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</si>
  <si>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</si>
  <si>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</si>
  <si>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</si>
  <si>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</si>
  <si>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</si>
  <si>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</si>
  <si>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</si>
  <si>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</si>
  <si>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</si>
  <si>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</si>
  <si>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</si>
  <si>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</si>
  <si>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</si>
  <si>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</si>
  <si>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</si>
  <si>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</si>
  <si>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</si>
  <si>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</si>
  <si>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</si>
  <si>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</si>
  <si>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</si>
  <si>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</si>
  <si>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</si>
  <si>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</si>
  <si>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</si>
  <si>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</si>
  <si>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</si>
  <si>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</si>
  <si>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</si>
  <si>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</si>
  <si>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</si>
  <si>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</si>
  <si>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</si>
  <si>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</si>
  <si>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</si>
  <si>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</si>
  <si>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</si>
  <si>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</si>
  <si>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</si>
  <si>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</si>
  <si>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</si>
  <si>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</si>
  <si>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</si>
  <si>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</si>
  <si>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</si>
  <si>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</si>
  <si>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</si>
  <si>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</si>
  <si>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</si>
  <si>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</si>
  <si>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</si>
  <si>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</si>
  <si>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</si>
  <si>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</si>
  <si>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</si>
  <si>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</si>
  <si>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</si>
  <si>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</si>
  <si>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</si>
  <si>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</si>
  <si>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</si>
  <si>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</si>
  <si>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</si>
  <si>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</si>
  <si>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</si>
  <si>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</si>
  <si>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</si>
  <si>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</si>
  <si>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</si>
  <si>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</si>
  <si>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</si>
  <si>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</si>
  <si>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</si>
  <si>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</si>
  <si>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</si>
  <si>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</si>
  <si>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</si>
  <si>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</si>
  <si>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</si>
  <si>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</si>
  <si>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</si>
  <si>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</si>
  <si>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</si>
  <si>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</si>
  <si>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</si>
  <si>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</si>
  <si>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</si>
  <si>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</si>
  <si>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</si>
  <si>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</si>
  <si>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</si>
  <si>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</si>
  <si>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</si>
  <si>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</si>
  <si>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</si>
  <si>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</si>
  <si>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</si>
  <si>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</si>
  <si>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</si>
  <si>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</si>
  <si>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</si>
  <si>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</si>
  <si>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</si>
  <si>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</si>
  <si>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</si>
  <si>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</si>
  <si>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</si>
  <si>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</si>
  <si>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</si>
  <si>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</si>
  <si>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</si>
  <si>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</si>
  <si>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</si>
  <si>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</si>
  <si>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</si>
  <si>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</si>
  <si>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</si>
  <si>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</si>
  <si>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</si>
  <si>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</si>
  <si>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</si>
  <si>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</si>
  <si>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</si>
  <si>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</si>
  <si>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</si>
  <si>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</si>
  <si>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</si>
  <si>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</si>
  <si>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</si>
  <si>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</si>
  <si>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</si>
  <si>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</si>
  <si>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</si>
  <si>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</si>
  <si>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</si>
  <si>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</si>
  <si>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</si>
  <si>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</si>
  <si>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</si>
  <si>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</si>
  <si>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</si>
  <si>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</si>
  <si>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</si>
  <si>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</si>
  <si>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</si>
  <si>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</si>
  <si>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</si>
  <si>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</si>
  <si>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</si>
  <si>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</si>
  <si>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</si>
  <si>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</si>
  <si>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</si>
  <si>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</si>
  <si>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</si>
  <si>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</si>
  <si>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</si>
  <si>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</si>
  <si>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</si>
  <si>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</si>
  <si>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</si>
  <si>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</si>
  <si>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</si>
  <si>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</si>
  <si>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</si>
  <si>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</si>
  <si>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</si>
  <si>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</si>
  <si>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</si>
  <si>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</si>
  <si>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</si>
  <si>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</si>
  <si>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</si>
  <si>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</si>
  <si>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</si>
  <si>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</si>
  <si>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</si>
  <si>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</si>
  <si>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</si>
  <si>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</si>
  <si>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</si>
  <si>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</si>
  <si>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</si>
  <si>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</si>
  <si>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</si>
  <si>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</si>
  <si>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</si>
  <si>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</si>
  <si>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</si>
  <si>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</si>
  <si>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</si>
  <si>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</si>
  <si>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</si>
  <si>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</si>
  <si>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</si>
  <si>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</si>
  <si>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</si>
  <si>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</si>
  <si>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</si>
  <si>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</si>
  <si>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</si>
  <si>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</si>
  <si>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</si>
  <si>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</si>
  <si>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</si>
  <si>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</si>
  <si>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</si>
  <si>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</si>
  <si>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</si>
  <si>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</si>
  <si>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</si>
  <si>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</si>
  <si>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</si>
  <si>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</si>
  <si>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</si>
  <si>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</si>
  <si>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</si>
  <si>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</si>
  <si>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</si>
  <si>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</si>
  <si>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</si>
  <si>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</si>
  <si>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</si>
  <si>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</si>
  <si>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</si>
  <si>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</si>
  <si>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</si>
  <si>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</si>
  <si>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</si>
  <si>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</si>
  <si>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</si>
  <si>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</si>
  <si>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</si>
  <si>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</si>
  <si>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</si>
  <si>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</si>
  <si>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</si>
  <si>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</si>
  <si>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</si>
  <si>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</si>
  <si>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</si>
  <si>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</si>
  <si>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</si>
  <si>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</si>
  <si>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</si>
  <si>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</si>
  <si>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</si>
  <si>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</si>
  <si>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</si>
  <si>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</si>
  <si>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</si>
  <si>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</si>
  <si>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</si>
  <si>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</si>
  <si>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</si>
  <si>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</si>
  <si>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</si>
  <si>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</si>
  <si>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</si>
  <si>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</si>
  <si>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</si>
  <si>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</si>
  <si>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</si>
  <si>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</si>
  <si>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</si>
  <si>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</si>
  <si>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</si>
  <si>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</si>
  <si>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</si>
  <si>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</si>
  <si>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</si>
  <si>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</si>
  <si>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</si>
  <si>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</si>
  <si>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</si>
  <si>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</si>
  <si>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</si>
  <si>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</si>
  <si>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</si>
  <si>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</si>
  <si>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</si>
  <si>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</si>
  <si>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</si>
  <si>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</si>
  <si>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</si>
  <si>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</si>
  <si>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</si>
  <si>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</si>
  <si>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</si>
  <si>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</si>
  <si>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</si>
  <si>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</si>
  <si>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</si>
  <si>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</si>
  <si>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</si>
  <si>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</si>
  <si>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</si>
  <si>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</si>
  <si>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</si>
  <si>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</si>
  <si>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</si>
  <si>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</si>
  <si>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</si>
  <si>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</si>
  <si>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</si>
  <si>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</si>
  <si>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</si>
  <si>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</si>
  <si>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</si>
  <si>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</si>
  <si>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</si>
  <si>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</si>
  <si>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</si>
  <si>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</si>
  <si>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</si>
  <si>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</si>
  <si>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</si>
  <si>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</si>
  <si>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</si>
  <si>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</si>
  <si>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</si>
  <si>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</si>
  <si>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</si>
  <si>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</si>
  <si>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</si>
  <si>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</si>
  <si>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</si>
  <si>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</si>
  <si>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</si>
  <si>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</si>
  <si>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</si>
  <si>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</si>
  <si>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</si>
  <si>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</si>
  <si>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</si>
  <si>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</si>
  <si>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</si>
  <si>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</si>
  <si>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</si>
  <si>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</si>
  <si>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</si>
  <si>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</si>
  <si>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</si>
  <si>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</si>
  <si>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</si>
  <si>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</si>
  <si>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</si>
  <si>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</si>
  <si>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</si>
  <si>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</si>
  <si>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</si>
  <si>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</si>
  <si>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</si>
  <si>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</si>
  <si>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</si>
  <si>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</si>
  <si>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</si>
  <si>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</si>
  <si>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</si>
  <si>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</si>
  <si>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</si>
  <si>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</si>
  <si>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</si>
  <si>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</si>
  <si>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</si>
  <si>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</si>
  <si>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</si>
  <si>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</si>
  <si>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</si>
  <si>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</si>
  <si>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</si>
  <si>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</si>
  <si>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</si>
  <si>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</si>
  <si>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</si>
  <si>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</si>
  <si>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</si>
  <si>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</si>
  <si>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</si>
  <si>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</si>
  <si>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</si>
  <si>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</si>
  <si>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</si>
  <si>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</si>
  <si>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</si>
  <si>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</si>
  <si>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</si>
  <si>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</si>
  <si>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</si>
  <si>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</si>
  <si>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</si>
  <si>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</si>
  <si>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</si>
  <si>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</si>
  <si>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</si>
  <si>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</si>
  <si>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</si>
  <si>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</si>
  <si>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</si>
  <si>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</si>
  <si>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</si>
  <si>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</si>
  <si>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</si>
  <si>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</si>
  <si>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</si>
  <si>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</si>
  <si>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</si>
  <si>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</si>
  <si>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</si>
  <si>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</si>
  <si>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</si>
  <si>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</si>
  <si>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</si>
  <si>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</si>
  <si>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</si>
  <si>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</si>
  <si>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</si>
  <si>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</si>
  <si>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</si>
  <si>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</si>
  <si>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</si>
  <si>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</si>
  <si>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</si>
  <si>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</si>
  <si>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</si>
  <si>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</si>
  <si>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</si>
  <si>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</si>
  <si>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</si>
  <si>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</si>
  <si>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</si>
  <si>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</si>
  <si>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</si>
  <si>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</si>
  <si>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</si>
  <si>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</si>
  <si>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</si>
  <si>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</si>
  <si>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</si>
  <si>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</si>
  <si>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</si>
  <si>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</si>
  <si>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</si>
  <si>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</si>
  <si>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</si>
  <si>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</si>
  <si>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</si>
  <si>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</si>
  <si>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</si>
  <si>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</si>
  <si>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</si>
  <si>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</si>
  <si>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</si>
  <si>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</si>
  <si>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</si>
  <si>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</si>
  <si>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</si>
  <si>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</si>
  <si>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</si>
  <si>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</si>
  <si>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</si>
  <si>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</si>
  <si>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</si>
  <si>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</si>
  <si>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</si>
  <si>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</si>
  <si>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</si>
  <si>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</si>
  <si>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</si>
  <si>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</si>
  <si>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</si>
  <si>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</si>
  <si>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</si>
  <si>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</si>
  <si>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</si>
  <si>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</si>
  <si>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</si>
  <si>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</si>
  <si>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</si>
  <si>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</si>
  <si>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</si>
  <si>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</si>
  <si>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</si>
  <si>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</si>
  <si>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</si>
  <si>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</si>
  <si>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</si>
  <si>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</si>
  <si>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</si>
  <si>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</si>
  <si>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</si>
  <si>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</si>
  <si>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</si>
  <si>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</si>
  <si>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</si>
  <si>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</si>
  <si>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</si>
  <si>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</si>
  <si>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</si>
  <si>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</si>
  <si>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</si>
  <si>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</si>
  <si>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</si>
  <si>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</si>
  <si>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</si>
  <si>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</si>
  <si>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</si>
  <si>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</si>
  <si>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</si>
  <si>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</si>
  <si>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</si>
  <si>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</si>
  <si>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</si>
  <si>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</si>
  <si>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</si>
  <si>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</si>
  <si>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</si>
  <si>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</si>
  <si>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</si>
  <si>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</si>
  <si>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</si>
  <si>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</si>
  <si>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</si>
  <si>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</si>
  <si>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</si>
  <si>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</si>
  <si>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</si>
  <si>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</si>
  <si>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</si>
  <si>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</si>
  <si>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</si>
  <si>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</si>
  <si>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</si>
  <si>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</si>
  <si>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</si>
  <si>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</si>
  <si>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</si>
  <si>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</si>
  <si>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</si>
  <si>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</si>
  <si>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</si>
  <si>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</si>
  <si>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</si>
  <si>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</si>
  <si>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</si>
  <si>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</si>
  <si>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</si>
  <si>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</si>
  <si>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</si>
  <si>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</si>
  <si>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</si>
  <si>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</si>
  <si>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</si>
  <si>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</si>
  <si>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</si>
  <si>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</si>
  <si>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</si>
  <si>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</si>
  <si>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</si>
  <si>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</si>
  <si>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</si>
  <si>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</si>
  <si>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</si>
  <si>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</si>
  <si>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</si>
  <si>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</si>
  <si>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</si>
  <si>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</si>
  <si>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</si>
  <si>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</si>
  <si>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</si>
  <si>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</si>
  <si>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</si>
  <si>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</si>
  <si>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</si>
  <si>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</si>
  <si>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</si>
  <si>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</si>
  <si>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</si>
  <si>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</si>
  <si>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</si>
  <si>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</si>
  <si>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</si>
  <si>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</si>
  <si>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</si>
  <si>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</si>
  <si>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</si>
  <si>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</si>
  <si>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</si>
  <si>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</si>
  <si>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</si>
  <si>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</si>
  <si>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</si>
  <si>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</si>
  <si>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</si>
  <si>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</si>
  <si>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</si>
  <si>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</si>
  <si>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</si>
  <si>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</si>
  <si>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</si>
  <si>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</si>
  <si>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</si>
  <si>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</si>
  <si>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</si>
  <si>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</si>
  <si>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</si>
  <si>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</si>
  <si>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</si>
  <si>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</si>
  <si>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</si>
  <si>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</si>
  <si>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</si>
  <si>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</si>
  <si>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</si>
  <si>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</si>
  <si>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</si>
  <si>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</si>
  <si>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</si>
  <si>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</si>
  <si>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</si>
  <si>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</si>
  <si>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</si>
  <si>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</si>
  <si>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</si>
  <si>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</si>
  <si>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</si>
  <si>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</si>
  <si>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</si>
  <si>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</si>
  <si>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</si>
  <si>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</si>
  <si>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</si>
  <si>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</si>
  <si>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</si>
  <si>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</si>
  <si>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</si>
  <si>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</si>
  <si>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</si>
  <si>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</si>
  <si>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</si>
  <si>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</si>
  <si>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</si>
  <si>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</si>
  <si>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</si>
  <si>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</si>
  <si>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</si>
  <si>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</si>
  <si>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</si>
  <si>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</si>
  <si>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</si>
  <si>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</si>
  <si>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</si>
  <si>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</si>
  <si>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</si>
  <si>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</si>
  <si>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</si>
  <si>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</si>
  <si>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</si>
  <si>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</si>
  <si>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</si>
  <si>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</si>
  <si>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</si>
  <si>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</si>
  <si>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</si>
  <si>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</si>
  <si>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</si>
  <si>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</si>
  <si>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</si>
  <si>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</si>
  <si>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</si>
  <si>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</si>
  <si>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</si>
  <si>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</si>
  <si>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</si>
  <si>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</si>
  <si>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</si>
  <si>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</si>
  <si>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</si>
  <si>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</si>
  <si>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</si>
  <si>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</si>
  <si>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</si>
  <si>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</si>
  <si>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</si>
  <si>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</si>
  <si>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</si>
  <si>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</si>
  <si>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</si>
  <si>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</si>
  <si>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</si>
  <si>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</si>
  <si>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</si>
  <si>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</si>
  <si>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</si>
  <si>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</si>
  <si>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</si>
  <si>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</si>
  <si>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</si>
  <si>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</si>
  <si>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</si>
  <si>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</si>
  <si>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</si>
  <si>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</si>
  <si>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</si>
  <si>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</si>
  <si>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</si>
  <si>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</si>
  <si>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</si>
  <si>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</si>
  <si>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</si>
  <si>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</si>
  <si>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</si>
  <si>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</si>
  <si>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</si>
  <si>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</si>
  <si>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</si>
  <si>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</si>
  <si>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</si>
  <si>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</si>
  <si>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</si>
  <si>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</si>
  <si>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</si>
  <si>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</si>
  <si>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</si>
  <si>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</si>
  <si>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</si>
  <si>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</si>
  <si>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</si>
  <si>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</si>
  <si>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</si>
  <si>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</si>
  <si>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</si>
  <si>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</si>
  <si>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</si>
  <si>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</si>
  <si>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</si>
  <si>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</si>
  <si>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</si>
  <si>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</si>
  <si>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</si>
  <si>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</si>
  <si>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</si>
  <si>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</si>
  <si>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</si>
  <si>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</si>
  <si>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</si>
  <si>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</si>
  <si>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</si>
  <si>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</si>
  <si>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</si>
  <si>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</si>
  <si>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</si>
  <si>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</si>
  <si>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</si>
  <si>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</si>
  <si>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</si>
  <si>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</si>
  <si>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</si>
  <si>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</si>
  <si>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</si>
  <si>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</si>
  <si>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</si>
  <si>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</si>
  <si>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</si>
  <si>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</si>
  <si>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</si>
  <si>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</si>
  <si>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</si>
  <si>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</si>
  <si>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</si>
  <si>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</si>
  <si>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</si>
  <si>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</si>
  <si>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</si>
  <si>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</si>
  <si>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</si>
  <si>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</si>
  <si>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</si>
  <si>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</si>
  <si>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</si>
  <si>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</si>
  <si>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</si>
  <si>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</si>
  <si>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</si>
  <si>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</si>
  <si>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</si>
  <si>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</si>
  <si>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</si>
  <si>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</si>
  <si>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</si>
  <si>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</si>
  <si>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</si>
  <si>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</si>
  <si>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</si>
  <si>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</si>
  <si>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</si>
  <si>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</si>
  <si>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</si>
  <si>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</si>
  <si>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</si>
  <si>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</si>
  <si>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</si>
  <si>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</si>
  <si>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</si>
  <si>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</si>
  <si>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</si>
  <si>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</si>
  <si>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</si>
  <si>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</si>
  <si>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</si>
  <si>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</si>
  <si>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</si>
  <si>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</si>
  <si>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</si>
  <si>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</si>
  <si>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</si>
  <si>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</si>
  <si>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</si>
  <si>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</si>
  <si>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</si>
  <si>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</si>
  <si>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</si>
  <si>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</si>
  <si>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</si>
  <si>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</si>
  <si>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</si>
  <si>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</si>
  <si>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</si>
  <si>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</si>
  <si>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</si>
  <si>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</si>
  <si>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</si>
  <si>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</si>
  <si>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</si>
  <si>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</si>
  <si>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</si>
  <si>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</si>
  <si>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</si>
  <si>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</si>
  <si>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</si>
  <si>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</si>
  <si>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</si>
  <si>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</si>
  <si>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</si>
  <si>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</si>
  <si>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</si>
  <si>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</si>
  <si>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</si>
  <si>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</si>
  <si>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</si>
  <si>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</si>
  <si>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</si>
  <si>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</si>
  <si>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</si>
  <si>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</si>
  <si>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</si>
  <si>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</si>
  <si>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</si>
  <si>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</si>
  <si>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</si>
  <si>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</si>
  <si>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</si>
  <si>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</si>
  <si>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</si>
  <si>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</si>
  <si>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</si>
  <si>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</si>
  <si>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</si>
  <si>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</si>
  <si>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</si>
  <si>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</si>
  <si>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</si>
  <si>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</si>
  <si>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</si>
  <si>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</si>
  <si>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</si>
  <si>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</si>
  <si>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</si>
  <si>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</si>
  <si>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</si>
  <si>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</si>
  <si>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</si>
  <si>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</si>
  <si>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</si>
  <si>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</si>
  <si>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</si>
  <si>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</si>
  <si>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</si>
  <si>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</si>
  <si>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</si>
  <si>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</si>
  <si>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</si>
  <si>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</si>
  <si>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</si>
  <si>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</si>
  <si>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</si>
  <si>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</si>
  <si>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</si>
  <si>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</si>
  <si>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</si>
  <si>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</si>
  <si>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</si>
  <si>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</si>
  <si>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</si>
  <si>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</si>
  <si>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</si>
  <si>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</si>
  <si>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</si>
  <si>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</si>
  <si>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</si>
  <si>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</si>
  <si>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</si>
  <si>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</si>
  <si>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</si>
  <si>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</si>
  <si>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</si>
  <si>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</si>
  <si>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</si>
  <si>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</si>
  <si>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</si>
  <si>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</si>
  <si>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</si>
  <si>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</si>
  <si>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</si>
  <si>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</si>
  <si>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</si>
  <si>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</si>
  <si>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</si>
  <si>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</si>
  <si>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</si>
  <si>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</si>
  <si>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</si>
  <si>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</si>
  <si>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</si>
  <si>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</si>
  <si>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</si>
  <si>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</si>
  <si>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</si>
  <si>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</si>
  <si>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</si>
  <si>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</si>
  <si>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</si>
  <si>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</si>
  <si>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</si>
  <si>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</si>
  <si>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</si>
  <si>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</si>
  <si>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</si>
  <si>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</si>
  <si>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</si>
  <si>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</si>
  <si>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</si>
  <si>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</si>
  <si>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</si>
  <si>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</si>
  <si>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</si>
  <si>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</si>
  <si>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</si>
  <si>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</si>
  <si>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</si>
  <si>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</si>
  <si>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</si>
  <si>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</si>
  <si>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</si>
  <si>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</si>
  <si>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</si>
  <si>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</si>
  <si>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</si>
  <si>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</si>
  <si>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</si>
  <si>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</si>
  <si>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</si>
  <si>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</si>
  <si>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</si>
  <si>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</si>
  <si>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</si>
  <si>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</si>
  <si>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</si>
  <si>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</si>
  <si>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</si>
  <si>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</si>
  <si>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</si>
  <si>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</si>
  <si>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</si>
  <si>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</si>
  <si>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</si>
  <si>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</si>
  <si>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</si>
  <si>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</si>
  <si>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</si>
  <si>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</si>
  <si>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</si>
  <si>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</si>
  <si>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</si>
  <si>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</si>
  <si>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</si>
  <si>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</si>
  <si>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</si>
  <si>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</si>
  <si>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</si>
  <si>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</si>
  <si>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</si>
  <si>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</si>
  <si>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</si>
  <si>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</si>
  <si>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</si>
  <si>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</si>
  <si>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</si>
  <si>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</si>
  <si>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</si>
  <si>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</si>
  <si>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</si>
  <si>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</si>
  <si>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</si>
  <si>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</si>
  <si>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</si>
  <si>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</si>
  <si>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</si>
  <si>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</si>
  <si>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</si>
  <si>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</si>
  <si>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</si>
  <si>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</si>
  <si>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</si>
  <si>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</si>
  <si>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</si>
  <si>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</si>
  <si>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</si>
  <si>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</si>
  <si>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</si>
  <si>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</si>
  <si>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</si>
  <si>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</si>
  <si>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</si>
  <si>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</si>
  <si>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</si>
  <si>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</si>
  <si>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</si>
  <si>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</si>
  <si>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</si>
  <si>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</si>
  <si>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</si>
  <si>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</si>
  <si>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</si>
  <si>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</si>
  <si>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</si>
  <si>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</si>
  <si>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</si>
  <si>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</si>
  <si>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</si>
  <si>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</si>
  <si>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</si>
  <si>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</si>
  <si>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</si>
  <si>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</si>
  <si>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</si>
  <si>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</si>
  <si>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</si>
  <si>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</si>
  <si>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</si>
  <si>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</si>
  <si>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</si>
  <si>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</si>
  <si>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</si>
  <si>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</si>
  <si>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</si>
  <si>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</si>
  <si>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</si>
  <si>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</si>
  <si>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</si>
  <si>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</si>
  <si>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</si>
  <si>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</si>
  <si>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</si>
  <si>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</si>
  <si>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</si>
  <si>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</si>
  <si>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</si>
  <si>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</si>
  <si>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</si>
  <si>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</si>
  <si>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</si>
  <si>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</si>
  <si>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</si>
  <si>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</si>
  <si>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</si>
  <si>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</si>
  <si>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</si>
  <si>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</si>
  <si>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</si>
  <si>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</si>
  <si>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</si>
  <si>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</si>
  <si>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</si>
  <si>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</si>
  <si>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</si>
  <si>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</si>
  <si>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</si>
  <si>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</si>
  <si>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</si>
  <si>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</si>
  <si>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</si>
  <si>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</si>
  <si>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</si>
  <si>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</si>
  <si>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</si>
  <si>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</si>
  <si>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</si>
  <si>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</si>
  <si>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</si>
  <si>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</si>
  <si>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</si>
  <si>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</si>
  <si>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</si>
  <si>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</si>
  <si>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</si>
  <si>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</si>
  <si>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</si>
  <si>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</si>
  <si>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</si>
  <si>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</si>
  <si>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</si>
  <si>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</si>
  <si>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</si>
  <si>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</si>
  <si>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</si>
  <si>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</si>
  <si>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</si>
  <si>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</si>
  <si>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</si>
  <si>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</si>
  <si>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</si>
  <si>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</si>
  <si>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</si>
  <si>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</si>
  <si>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</si>
  <si>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</si>
  <si>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</si>
  <si>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</si>
  <si>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</si>
  <si>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</si>
  <si>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</si>
  <si>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</si>
  <si>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</si>
  <si>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</si>
  <si>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</si>
  <si>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</si>
  <si>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</si>
  <si>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</si>
  <si>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</si>
  <si>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</si>
  <si>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</si>
  <si>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</si>
  <si>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</si>
  <si>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</si>
  <si>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</si>
  <si>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</si>
  <si>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</si>
  <si>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</si>
  <si>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</si>
  <si>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</si>
  <si>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</si>
  <si>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</si>
  <si>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</si>
  <si>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</si>
  <si>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</si>
  <si>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</si>
  <si>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</si>
  <si>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</si>
  <si>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</si>
  <si>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</si>
  <si>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</si>
  <si>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</si>
  <si>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</si>
  <si>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</si>
  <si>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</si>
  <si>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</si>
  <si>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</si>
  <si>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</si>
  <si>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</si>
  <si>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</si>
  <si>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</si>
  <si>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</si>
  <si>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</si>
  <si>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</si>
  <si>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</si>
  <si>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</si>
  <si>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</si>
  <si>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</si>
  <si>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</si>
  <si>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</si>
  <si>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</si>
  <si>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</si>
  <si>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</si>
  <si>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</si>
  <si>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</si>
  <si>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</si>
  <si>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</si>
  <si>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</si>
  <si>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</si>
  <si>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</si>
  <si>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</si>
  <si>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</si>
  <si>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</si>
  <si>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</si>
  <si>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</si>
  <si>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</si>
  <si>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</si>
  <si>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</si>
  <si>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</si>
  <si>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</si>
  <si>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</si>
  <si>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</si>
  <si>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</si>
  <si>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</si>
  <si>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</si>
  <si>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</si>
  <si>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</si>
  <si>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</si>
  <si>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</si>
  <si>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</si>
  <si>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</si>
  <si>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</si>
  <si>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</si>
  <si>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</si>
  <si>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</si>
  <si>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</si>
  <si>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</si>
  <si>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</si>
  <si>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</si>
  <si>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</si>
  <si>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</si>
  <si>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</si>
  <si>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</si>
  <si>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</si>
  <si>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</si>
  <si>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</si>
  <si>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</si>
  <si>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</si>
  <si>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</si>
  <si>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</si>
  <si>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</si>
  <si>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</si>
  <si>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</si>
  <si>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</si>
  <si>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</si>
  <si>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</si>
  <si>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</si>
  <si>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</si>
  <si>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</si>
  <si>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</si>
  <si>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</si>
  <si>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</si>
  <si>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</si>
  <si>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</si>
  <si>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</si>
  <si>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</si>
  <si>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</si>
  <si>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</si>
  <si>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</si>
  <si>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</si>
  <si>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</si>
  <si>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</si>
  <si>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</si>
  <si>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</si>
  <si>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</si>
  <si>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</si>
  <si>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</si>
  <si>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</si>
  <si>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</si>
  <si>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</si>
  <si>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</si>
  <si>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</si>
  <si>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</si>
  <si>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</si>
  <si>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</si>
  <si>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</si>
  <si>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</si>
  <si>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</si>
  <si>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</si>
  <si>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</si>
  <si>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</si>
  <si>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</si>
  <si>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</si>
  <si>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</si>
  <si>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</si>
  <si>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</si>
  <si>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</si>
  <si>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</si>
  <si>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</si>
  <si>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</si>
  <si>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</si>
  <si>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</si>
  <si>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</si>
  <si>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</si>
  <si>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</si>
  <si>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</si>
  <si>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</si>
  <si>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</si>
  <si>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</si>
  <si>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</si>
  <si>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</si>
  <si>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</si>
  <si>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</si>
  <si>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</si>
  <si>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</si>
  <si>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</si>
  <si>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</si>
  <si>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</si>
  <si>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</si>
  <si>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</si>
  <si>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</si>
  <si>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</si>
  <si>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</si>
  <si>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</si>
  <si>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</si>
  <si>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</si>
  <si>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</si>
  <si>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</si>
  <si>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</si>
  <si>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</si>
  <si>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</si>
  <si>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</si>
  <si>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</si>
  <si>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</si>
  <si>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</si>
  <si>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</si>
  <si>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</si>
  <si>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</si>
  <si>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</si>
  <si>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</si>
  <si>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</si>
  <si>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</si>
  <si>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</si>
  <si>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</si>
  <si>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</si>
  <si>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</si>
  <si>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</si>
  <si>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</si>
  <si>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</si>
  <si>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</si>
  <si>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</si>
  <si>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</si>
  <si>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</si>
  <si>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</si>
  <si>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</si>
  <si>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</si>
  <si>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</si>
  <si>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</si>
  <si>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</si>
  <si>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</si>
  <si>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</si>
  <si>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</si>
  <si>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</si>
  <si>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</si>
  <si>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</si>
  <si>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</si>
  <si>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</si>
  <si>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</si>
  <si>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</si>
  <si>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</si>
  <si>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</si>
  <si>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</si>
  <si>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</si>
  <si>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</si>
  <si>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</si>
  <si>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</si>
  <si>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</si>
  <si>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</si>
  <si>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</si>
  <si>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</si>
  <si>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</si>
  <si>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</si>
  <si>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</si>
  <si>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</si>
  <si>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</si>
  <si>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</si>
  <si>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</si>
  <si>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</si>
  <si>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</si>
  <si>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</si>
  <si>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</si>
  <si>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</si>
  <si>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</si>
  <si>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</si>
  <si>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</si>
  <si>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</si>
  <si>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</si>
  <si>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</si>
  <si>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</si>
  <si>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</si>
  <si>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</si>
  <si>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</si>
  <si>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</si>
  <si>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</si>
  <si>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</si>
  <si>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</si>
  <si>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</si>
  <si>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</si>
  <si>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</si>
  <si>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</si>
  <si>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</si>
  <si>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</si>
  <si>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</si>
  <si>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</si>
  <si>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</si>
  <si>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</si>
  <si>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</si>
  <si>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</si>
  <si>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</si>
  <si>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</si>
  <si>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</si>
  <si>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</si>
  <si>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</si>
  <si>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</si>
  <si>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</si>
  <si>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</si>
  <si>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</si>
  <si>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</si>
  <si>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</si>
  <si>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</si>
  <si>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</si>
  <si>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</si>
  <si>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</si>
  <si>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</si>
  <si>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</si>
  <si>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</si>
  <si>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</si>
  <si>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</si>
  <si>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</si>
  <si>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</si>
  <si>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</si>
  <si>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</si>
  <si>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</si>
  <si>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</si>
  <si>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</si>
  <si>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</si>
  <si>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</si>
  <si>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</si>
  <si>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</si>
  <si>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</si>
  <si>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</si>
  <si>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</si>
  <si>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</si>
  <si>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</si>
  <si>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</si>
  <si>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</si>
  <si>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</si>
  <si>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</si>
  <si>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</si>
  <si>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</si>
  <si>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</si>
  <si>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</si>
  <si>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</si>
  <si>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</si>
  <si>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</si>
  <si>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</si>
  <si>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</si>
  <si>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</si>
  <si>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</si>
  <si>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</si>
  <si>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</si>
  <si>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</si>
  <si>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</si>
  <si>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</si>
  <si>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</si>
  <si>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</si>
  <si>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</si>
  <si>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</si>
  <si>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</si>
  <si>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</si>
  <si>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</si>
  <si>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</si>
  <si>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</si>
  <si>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</si>
  <si>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</si>
  <si>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</si>
  <si>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</si>
  <si>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</si>
  <si>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</si>
  <si>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</si>
  <si>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</si>
  <si>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</si>
  <si>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</si>
  <si>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</si>
  <si>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</si>
  <si>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</si>
  <si>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</si>
  <si>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</si>
  <si>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</si>
  <si>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</si>
  <si>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</si>
  <si>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</si>
  <si>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</si>
  <si>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</si>
  <si>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</si>
  <si>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</si>
  <si>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</si>
  <si>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</si>
  <si>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</si>
  <si>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</si>
  <si>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</si>
  <si>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</si>
  <si>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</si>
  <si>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</si>
  <si>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</si>
  <si>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</si>
  <si>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</si>
  <si>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</si>
  <si>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</si>
  <si>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</si>
  <si>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</si>
  <si>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</si>
  <si>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</si>
  <si>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</si>
  <si>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</si>
  <si>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</si>
  <si>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</si>
  <si>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</si>
  <si>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</si>
  <si>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</si>
  <si>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</si>
  <si>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</si>
  <si>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</si>
  <si>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</si>
  <si>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</si>
  <si>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</si>
  <si>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</si>
  <si>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</si>
  <si>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</si>
  <si>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</si>
  <si>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</si>
  <si>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</si>
  <si>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</si>
  <si>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</si>
  <si>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</si>
  <si>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</si>
  <si>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</si>
  <si>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</si>
  <si>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</si>
  <si>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</si>
  <si>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</si>
  <si>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</si>
  <si>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</si>
  <si>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</si>
  <si>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</si>
  <si>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</si>
  <si>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</si>
  <si>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</si>
  <si>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</si>
  <si>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</si>
  <si>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</si>
  <si>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</si>
  <si>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</si>
  <si>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</si>
  <si>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</si>
  <si>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</si>
  <si>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</si>
  <si>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</si>
  <si>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</si>
  <si>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</si>
  <si>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</si>
  <si>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</si>
  <si>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</si>
  <si>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</si>
  <si>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</si>
  <si>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</si>
  <si>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</si>
  <si>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</si>
  <si>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</si>
  <si>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</si>
  <si>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</si>
  <si>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</si>
  <si>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</si>
  <si>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</si>
  <si>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</si>
  <si>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</si>
  <si>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</si>
  <si>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</si>
  <si>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</si>
  <si>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</si>
  <si>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</si>
  <si>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</si>
  <si>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</si>
  <si>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</si>
  <si>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</si>
  <si>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</si>
  <si>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</si>
  <si>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</si>
  <si>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</si>
  <si>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</si>
  <si>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</si>
  <si>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</si>
  <si>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</si>
  <si>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</si>
  <si>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</si>
  <si>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</si>
  <si>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</si>
  <si>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</si>
  <si>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</si>
  <si>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</si>
  <si>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</si>
  <si>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</si>
  <si>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</si>
  <si>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</si>
  <si>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</si>
  <si>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</si>
  <si>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</si>
  <si>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</si>
  <si>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</si>
  <si>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</si>
  <si>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</si>
  <si>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</si>
  <si>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</si>
  <si>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</si>
  <si>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</si>
  <si>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</si>
  <si>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</si>
  <si>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</si>
  <si>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</si>
  <si>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</si>
  <si>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</si>
  <si>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</si>
  <si>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</si>
  <si>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</si>
  <si>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</si>
  <si>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</si>
  <si>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</si>
  <si>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</si>
  <si>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</si>
  <si>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</si>
  <si>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</si>
  <si>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</si>
  <si>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</si>
  <si>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</si>
  <si>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</si>
  <si>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</si>
  <si>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</si>
  <si>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</si>
  <si>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</si>
  <si>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</si>
  <si>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</si>
  <si>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</si>
  <si>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</si>
  <si>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</si>
  <si>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</si>
  <si>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</si>
  <si>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</si>
  <si>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</si>
  <si>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</si>
  <si>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</si>
  <si>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</si>
  <si>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</si>
  <si>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</si>
  <si>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</si>
  <si>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</si>
  <si>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</si>
  <si>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</si>
  <si>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</si>
  <si>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</si>
  <si>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</si>
  <si>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</si>
  <si>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</si>
  <si>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</si>
  <si>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</si>
  <si>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</si>
  <si>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</si>
  <si>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</si>
  <si>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</si>
  <si>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</si>
  <si>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</si>
  <si>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</si>
  <si>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</si>
  <si>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</si>
  <si>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</si>
  <si>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</si>
  <si>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</si>
  <si>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</si>
  <si>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</si>
  <si>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</si>
  <si>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</si>
  <si>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</si>
  <si>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</si>
  <si>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</si>
  <si>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</si>
  <si>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</si>
  <si>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</si>
  <si>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</si>
  <si>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</si>
  <si>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</si>
  <si>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</si>
  <si>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</si>
  <si>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</si>
  <si>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</si>
  <si>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</si>
  <si>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</si>
  <si>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</si>
  <si>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</si>
  <si>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</si>
  <si>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</si>
  <si>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</si>
  <si>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</si>
  <si>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</si>
  <si>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</si>
  <si>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</si>
  <si>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</si>
  <si>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</si>
  <si>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</si>
  <si>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</si>
  <si>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</si>
  <si>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</si>
  <si>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</si>
  <si>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</si>
  <si>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</si>
  <si>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</si>
  <si>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</si>
  <si>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</si>
  <si>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</si>
  <si>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</si>
  <si>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</si>
  <si>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</si>
  <si>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</si>
  <si>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</si>
  <si>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</si>
  <si>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</si>
  <si>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</si>
  <si>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</si>
  <si>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</si>
  <si>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</si>
  <si>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</si>
  <si>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</si>
  <si>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</si>
  <si>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</si>
  <si>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</si>
  <si>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</si>
  <si>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</si>
  <si>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</si>
  <si>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</si>
  <si>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</si>
  <si>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</si>
  <si>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</si>
  <si>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</si>
  <si>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</si>
  <si>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</si>
  <si>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</si>
  <si>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</si>
  <si>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</si>
  <si>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</si>
  <si>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</si>
  <si>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</si>
  <si>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</si>
  <si>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</si>
  <si>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</si>
  <si>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</si>
  <si>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</si>
  <si>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</si>
  <si>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</si>
  <si>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</si>
  <si>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</si>
  <si>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</si>
  <si>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</si>
  <si>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</si>
  <si>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</si>
  <si>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</si>
  <si>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</si>
  <si>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</si>
  <si>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</si>
  <si>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</si>
  <si>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</si>
  <si>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</si>
  <si>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</si>
  <si>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</si>
  <si>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</si>
  <si>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</si>
  <si>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</si>
  <si>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</si>
  <si>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</si>
  <si>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</si>
  <si>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</si>
  <si>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</si>
  <si>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</si>
  <si>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</si>
  <si>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</si>
  <si>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</si>
  <si>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</si>
  <si>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</si>
  <si>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</si>
  <si>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</si>
  <si>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</si>
  <si>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</si>
  <si>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</si>
  <si>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</si>
  <si>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</si>
  <si>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</si>
  <si>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</si>
  <si>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</si>
  <si>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</si>
  <si>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</si>
  <si>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</si>
  <si>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</si>
  <si>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</si>
  <si>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</si>
  <si>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</si>
  <si>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</si>
  <si>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</si>
  <si>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</si>
  <si>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</si>
  <si>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</si>
  <si>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</si>
  <si>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</si>
  <si>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</si>
  <si>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</si>
  <si>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</si>
  <si>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</si>
  <si>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</si>
  <si>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</si>
  <si>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</si>
  <si>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</si>
  <si>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</si>
  <si>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</si>
  <si>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</si>
  <si>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</si>
  <si>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</si>
  <si>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</si>
  <si>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</si>
  <si>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</si>
  <si>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</si>
  <si>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</si>
  <si>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</si>
  <si>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</si>
  <si>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</si>
  <si>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</si>
  <si>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</si>
  <si>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</si>
  <si>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</si>
  <si>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</si>
  <si>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</si>
  <si>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</si>
  <si>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</si>
  <si>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</si>
  <si>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</si>
  <si>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</si>
  <si>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</si>
  <si>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</si>
  <si>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</si>
  <si>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</si>
  <si>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</si>
  <si>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</si>
  <si>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</si>
  <si>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</si>
  <si>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</si>
  <si>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</si>
  <si>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</si>
  <si>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</si>
  <si>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</si>
  <si>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</si>
  <si>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</si>
  <si>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</si>
  <si>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</si>
  <si>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</si>
  <si>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</si>
  <si>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</si>
  <si>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</si>
  <si>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</si>
  <si>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</si>
  <si>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</si>
  <si>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</si>
  <si>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</si>
  <si>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</si>
  <si>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</si>
  <si>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</si>
  <si>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</si>
  <si>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</si>
  <si>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</si>
  <si>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</si>
  <si>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</si>
  <si>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</si>
  <si>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</si>
  <si>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</si>
  <si>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</si>
  <si>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</si>
  <si>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</si>
  <si>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</si>
  <si>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</si>
  <si>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</si>
  <si>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</si>
  <si>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</si>
  <si>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</si>
  <si>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</si>
  <si>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</si>
  <si>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</si>
  <si>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</si>
  <si>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</si>
  <si>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</si>
  <si>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</si>
  <si>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</si>
  <si>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</si>
  <si>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</si>
  <si>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</si>
  <si>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</si>
  <si>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</si>
  <si>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</si>
  <si>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</si>
  <si>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</si>
  <si>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</si>
  <si>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</si>
  <si>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</si>
  <si>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</si>
  <si>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</si>
  <si>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</si>
  <si>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</si>
  <si>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</si>
  <si>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</si>
  <si>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</si>
  <si>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</si>
  <si>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</si>
  <si>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</si>
  <si>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</si>
  <si>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</si>
  <si>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</si>
  <si>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</si>
  <si>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</si>
  <si>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</si>
  <si>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</si>
  <si>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</si>
  <si>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</si>
  <si>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</si>
  <si>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</si>
  <si>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</si>
  <si>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</si>
  <si>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</si>
  <si>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</si>
  <si>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</si>
  <si>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</si>
  <si>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</si>
  <si>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</si>
  <si>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</si>
  <si>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</si>
  <si>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</si>
  <si>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</si>
  <si>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</si>
  <si>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</si>
  <si>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</si>
  <si>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</si>
  <si>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</si>
  <si>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</si>
  <si>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</si>
  <si>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</si>
  <si>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</si>
  <si>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</si>
  <si>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</si>
  <si>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</si>
  <si>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</si>
  <si>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</si>
  <si>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</si>
  <si>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</si>
  <si>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</si>
  <si>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</si>
  <si>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</si>
  <si>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</si>
  <si>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</si>
  <si>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</si>
  <si>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</si>
  <si>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</si>
  <si>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</si>
  <si>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</si>
  <si>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</si>
  <si>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</si>
  <si>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</si>
  <si>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</si>
  <si>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</si>
  <si>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</si>
  <si>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</si>
  <si>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</si>
  <si>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</si>
  <si>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</si>
  <si>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</si>
  <si>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</si>
  <si>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</si>
  <si>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</si>
  <si>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</si>
  <si>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</si>
  <si>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</si>
  <si>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</si>
  <si>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</si>
  <si>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</si>
  <si>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</si>
  <si>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</si>
  <si>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</si>
  <si>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</si>
  <si>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</si>
  <si>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</si>
  <si>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</si>
  <si>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</si>
  <si>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</si>
  <si>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</si>
  <si>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</si>
  <si>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</si>
  <si>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</si>
  <si>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</si>
  <si>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</si>
  <si>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</si>
  <si>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</si>
  <si>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</si>
  <si>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</si>
  <si>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</si>
  <si>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</si>
  <si>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</si>
  <si>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</si>
  <si>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</si>
  <si>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</si>
  <si>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</si>
  <si>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</si>
  <si>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</si>
  <si>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</si>
  <si>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</si>
  <si>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</si>
  <si>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</si>
  <si>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</si>
  <si>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</si>
  <si>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</si>
  <si>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</si>
  <si>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</si>
  <si>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</si>
  <si>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</si>
  <si>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</si>
  <si>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</si>
  <si>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</si>
  <si>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</si>
  <si>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</si>
  <si>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</si>
  <si>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</si>
  <si>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</si>
  <si>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</si>
  <si>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</si>
  <si>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</si>
  <si>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</si>
  <si>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</si>
  <si>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</si>
  <si>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</si>
  <si>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</si>
  <si>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</si>
  <si>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</si>
  <si>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</si>
  <si>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</si>
  <si>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</si>
  <si>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</si>
  <si>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</si>
  <si>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</si>
  <si>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</si>
  <si>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</si>
  <si>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</si>
  <si>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</si>
  <si>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</si>
  <si>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</si>
  <si>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</si>
  <si>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</si>
  <si>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</si>
  <si>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</si>
  <si>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</si>
  <si>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</si>
  <si>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</si>
  <si>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</si>
  <si>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</si>
  <si>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</si>
  <si>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</si>
  <si>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</si>
  <si>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</si>
  <si>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</si>
  <si>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</si>
  <si>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</si>
  <si>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</si>
  <si>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</si>
  <si>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</si>
  <si>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</si>
  <si>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</si>
  <si>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</si>
  <si>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</si>
  <si>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</si>
  <si>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</si>
  <si>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</si>
  <si>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</si>
  <si>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</si>
  <si>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</si>
  <si>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</si>
  <si>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</si>
  <si>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</si>
  <si>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</si>
  <si>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</si>
  <si>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</si>
  <si>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</si>
  <si>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</si>
  <si>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</si>
  <si>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</si>
  <si>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</si>
  <si>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</si>
  <si>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</si>
  <si>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</si>
  <si>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</si>
  <si>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</si>
  <si>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</si>
  <si>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</si>
  <si>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</si>
  <si>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</si>
  <si>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</si>
  <si>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</si>
  <si>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</si>
  <si>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</si>
  <si>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</si>
  <si>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</si>
  <si>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</si>
  <si>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</si>
  <si>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</si>
  <si>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</si>
  <si>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</si>
  <si>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</si>
  <si>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</si>
  <si>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</si>
  <si>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</si>
  <si>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</si>
  <si>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</si>
  <si>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</si>
  <si>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</si>
  <si>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</si>
  <si>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</si>
  <si>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</si>
  <si>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</si>
  <si>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</si>
  <si>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</si>
  <si>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</si>
  <si>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</si>
  <si>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</si>
  <si>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</si>
  <si>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</si>
  <si>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</si>
  <si>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</si>
  <si>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</si>
  <si>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</si>
  <si>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</si>
  <si>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</si>
  <si>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</si>
  <si>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</si>
  <si>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</si>
  <si>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</si>
  <si>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</si>
  <si>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</si>
  <si>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</si>
  <si>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</si>
  <si>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</si>
  <si>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</si>
  <si>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</si>
  <si>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</si>
  <si>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</si>
  <si>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</si>
  <si>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</si>
  <si>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</si>
  <si>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</si>
  <si>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</si>
  <si>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</si>
  <si>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</si>
  <si>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</si>
  <si>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</si>
  <si>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</si>
  <si>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</si>
  <si>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</si>
  <si>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</si>
  <si>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</si>
  <si>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</si>
  <si>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</si>
  <si>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</si>
  <si>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</si>
  <si>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</si>
  <si>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</si>
  <si>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</si>
  <si>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</si>
  <si>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</si>
  <si>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</si>
  <si>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</si>
  <si>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</si>
  <si>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</si>
  <si>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</si>
  <si>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</si>
  <si>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</si>
  <si>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</si>
  <si>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</si>
  <si>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</si>
  <si>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</si>
  <si>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</si>
  <si>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</si>
  <si>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</si>
  <si>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</si>
  <si>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</si>
  <si>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</si>
  <si>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</si>
  <si>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</si>
  <si>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</si>
  <si>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</si>
  <si>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</si>
  <si>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</si>
  <si>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</si>
  <si>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</si>
  <si>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</si>
  <si>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</si>
  <si>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</si>
  <si>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</si>
  <si>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</si>
  <si>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</si>
  <si>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</si>
  <si>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</si>
  <si>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</si>
  <si>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</si>
  <si>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</si>
  <si>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</si>
  <si>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</si>
  <si>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</si>
  <si>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</si>
  <si>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</si>
  <si>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</si>
  <si>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</si>
  <si>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</si>
  <si>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</si>
  <si>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</si>
  <si>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</si>
  <si>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</si>
  <si>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</si>
  <si>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</si>
  <si>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</si>
  <si>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</si>
  <si>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</si>
  <si>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</si>
  <si>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</si>
  <si>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</si>
  <si>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</si>
  <si>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</si>
  <si>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</si>
  <si>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</si>
  <si>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</si>
  <si>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</si>
  <si>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</si>
  <si>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</si>
  <si>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</si>
  <si>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</si>
  <si>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</si>
  <si>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</si>
  <si>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</si>
  <si>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</si>
  <si>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</si>
  <si>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</si>
  <si>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</si>
  <si>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</si>
  <si>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</si>
  <si>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</si>
  <si>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</si>
  <si>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</si>
  <si>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</si>
  <si>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</si>
  <si>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</si>
  <si>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</si>
  <si>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</si>
  <si>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</si>
  <si>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</si>
  <si>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</si>
  <si>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</si>
  <si>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</si>
  <si>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</si>
  <si>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</si>
  <si>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</si>
  <si>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</si>
  <si>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</si>
  <si>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</si>
  <si>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</si>
  <si>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</si>
  <si>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</si>
  <si>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</si>
  <si>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</si>
  <si>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</si>
  <si>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</si>
  <si>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</si>
  <si>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</si>
  <si>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</si>
  <si>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</si>
  <si>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</si>
  <si>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</si>
  <si>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</si>
  <si>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</si>
  <si>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</si>
  <si>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</si>
  <si>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</si>
  <si>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</si>
  <si>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</si>
  <si>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</si>
  <si>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</si>
  <si>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</si>
  <si>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</si>
  <si>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</si>
  <si>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</si>
  <si>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</si>
  <si>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</si>
  <si>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</si>
  <si>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</si>
  <si>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</si>
  <si>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</si>
  <si>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</si>
  <si>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</si>
  <si>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</si>
  <si>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</si>
  <si>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</si>
  <si>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</si>
  <si>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</si>
  <si>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</si>
  <si>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</si>
  <si>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</si>
  <si>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</si>
  <si>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</si>
  <si>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</si>
  <si>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</si>
  <si>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</si>
  <si>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</si>
  <si>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</si>
  <si>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</si>
  <si>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</si>
  <si>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</si>
  <si>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</si>
  <si>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</si>
  <si>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</si>
  <si>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</si>
  <si>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</si>
  <si>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</si>
  <si>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</si>
  <si>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</si>
  <si>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</si>
  <si>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</si>
  <si>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</si>
  <si>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</si>
  <si>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</si>
  <si>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</si>
  <si>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</si>
  <si>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</si>
  <si>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</si>
  <si>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</si>
  <si>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</si>
  <si>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</si>
  <si>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</si>
  <si>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</si>
  <si>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</si>
  <si>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</si>
  <si>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</si>
  <si>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</si>
  <si>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</si>
  <si>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</si>
  <si>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</si>
  <si>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</si>
  <si>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</si>
  <si>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</si>
  <si>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</si>
  <si>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</si>
  <si>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</si>
  <si>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</si>
  <si>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</si>
  <si>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</si>
  <si>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</si>
  <si>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</si>
  <si>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</si>
  <si>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</si>
  <si>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</si>
  <si>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</si>
  <si>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</si>
  <si>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</si>
  <si>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</si>
  <si>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</si>
  <si>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</si>
  <si>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</si>
  <si>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</si>
  <si>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</si>
  <si>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</si>
  <si>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</si>
  <si>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</si>
  <si>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</si>
  <si>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</si>
  <si>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</si>
  <si>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</si>
  <si>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</si>
  <si>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</si>
  <si>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</si>
  <si>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</si>
  <si>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</si>
  <si>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</si>
  <si>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</si>
  <si>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</si>
  <si>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</si>
  <si>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</si>
  <si>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</si>
  <si>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</si>
  <si>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</si>
  <si>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</si>
  <si>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</si>
  <si>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</si>
  <si>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</si>
  <si>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</si>
  <si>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</si>
  <si>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</si>
  <si>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</si>
  <si>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</si>
  <si>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</si>
  <si>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</si>
  <si>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</si>
  <si>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</si>
  <si>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</si>
  <si>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</si>
  <si>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</si>
  <si>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</si>
  <si>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</si>
  <si>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</si>
  <si>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</si>
  <si>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</si>
  <si>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</si>
  <si>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</si>
  <si>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</si>
  <si>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</si>
  <si>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</si>
  <si>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</si>
  <si>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</si>
  <si>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</si>
  <si>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</si>
  <si>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</si>
  <si>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</si>
  <si>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</si>
  <si>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</si>
  <si>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</si>
  <si>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</si>
  <si>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</si>
  <si>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</si>
  <si>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</si>
  <si>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</si>
  <si>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</si>
  <si>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</si>
  <si>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</si>
  <si>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</si>
  <si>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</si>
  <si>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</si>
  <si>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</si>
  <si>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</si>
  <si>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</si>
  <si>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</si>
  <si>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</si>
  <si>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</si>
  <si>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</si>
  <si>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</si>
  <si>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</si>
  <si>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</si>
  <si>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</si>
  <si>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</si>
  <si>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</si>
  <si>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</si>
  <si>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</si>
  <si>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</si>
  <si>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</si>
  <si>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</si>
  <si>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</si>
  <si>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</si>
  <si>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</si>
  <si>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</si>
  <si>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</si>
  <si>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</si>
  <si>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</si>
  <si>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</si>
  <si>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</si>
  <si>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</si>
  <si>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</si>
  <si>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</si>
  <si>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</si>
  <si>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</si>
  <si>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</si>
  <si>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</si>
  <si>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</si>
  <si>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</si>
  <si>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</si>
  <si>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</si>
  <si>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</si>
  <si>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</si>
  <si>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</si>
  <si>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</si>
  <si>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</si>
  <si>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</si>
  <si>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</si>
  <si>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</si>
  <si>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</si>
  <si>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</si>
  <si>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</si>
  <si>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</si>
  <si>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</si>
  <si>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</si>
  <si>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</si>
  <si>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</si>
  <si>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</si>
  <si>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</si>
  <si>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</si>
  <si>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</si>
  <si>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</si>
  <si>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</si>
  <si>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</si>
  <si>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</si>
  <si>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</si>
  <si>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</si>
  <si>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</si>
  <si>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</si>
  <si>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</si>
  <si>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</si>
  <si>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</si>
  <si>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</si>
  <si>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</si>
  <si>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</si>
  <si>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</si>
  <si>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</si>
  <si>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</si>
  <si>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</si>
  <si>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</si>
  <si>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</si>
  <si>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</si>
  <si>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</si>
  <si>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</si>
  <si>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</si>
  <si>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</si>
  <si>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</si>
  <si>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</si>
  <si>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</si>
  <si>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</si>
  <si>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</si>
  <si>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</si>
  <si>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</si>
  <si>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</si>
  <si>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</si>
  <si>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</si>
  <si>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</si>
  <si>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</si>
  <si>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</si>
  <si>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</si>
  <si>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</si>
  <si>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</si>
  <si>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</si>
  <si>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</si>
  <si>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</si>
  <si>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</si>
  <si>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</si>
  <si>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</si>
  <si>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</si>
  <si>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</si>
  <si>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</si>
  <si>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</si>
  <si>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</si>
  <si>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</si>
  <si>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</si>
  <si>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</si>
  <si>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</si>
  <si>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</si>
  <si>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</si>
  <si>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</si>
  <si>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</si>
  <si>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</si>
  <si>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</si>
  <si>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</si>
  <si>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</si>
  <si>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</si>
  <si>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</si>
  <si>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</si>
  <si>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</si>
  <si>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</si>
  <si>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</si>
  <si>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</si>
  <si>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</si>
  <si>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</si>
  <si>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</si>
  <si>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</si>
  <si>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</si>
  <si>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</si>
  <si>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</si>
  <si>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</si>
  <si>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</si>
  <si>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</si>
  <si>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</si>
  <si>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</si>
  <si>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</si>
  <si>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</si>
  <si>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</si>
  <si>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</si>
  <si>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</si>
  <si>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</si>
  <si>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</si>
  <si>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</si>
  <si>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</si>
  <si>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</si>
  <si>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</si>
  <si>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</si>
  <si>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</si>
  <si>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</si>
  <si>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</si>
  <si>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</si>
  <si>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</si>
  <si>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</si>
  <si>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</si>
  <si>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</si>
  <si>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</si>
  <si>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</si>
  <si>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</si>
  <si>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</si>
  <si>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</si>
  <si>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</si>
  <si>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</si>
  <si>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</si>
  <si>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</si>
  <si>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</si>
  <si>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</si>
  <si>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</si>
  <si>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</si>
  <si>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</si>
  <si>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</si>
  <si>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</si>
  <si>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</si>
  <si>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</si>
  <si>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</si>
  <si>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</si>
  <si>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</si>
  <si>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</si>
  <si>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</si>
  <si>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</si>
  <si>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</si>
  <si>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</si>
  <si>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</si>
  <si>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</si>
  <si>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</si>
  <si>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</si>
  <si>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</si>
  <si>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</si>
  <si>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</si>
  <si>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</si>
  <si>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</si>
  <si>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</si>
  <si>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</si>
  <si>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</si>
  <si>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</si>
  <si>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</si>
  <si>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</si>
  <si>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</si>
  <si>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</si>
  <si>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</si>
  <si>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</si>
  <si>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</si>
  <si>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</si>
  <si>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</si>
  <si>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</si>
  <si>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</si>
  <si>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</si>
  <si>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</si>
  <si>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</si>
  <si>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</si>
  <si>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</si>
  <si>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</si>
  <si>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</si>
  <si>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</si>
  <si>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</si>
  <si>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</si>
  <si>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</si>
  <si>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</si>
  <si>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</si>
  <si>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</si>
  <si>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</si>
  <si>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</si>
  <si>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</si>
  <si>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</si>
  <si>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</si>
  <si>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</si>
  <si>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</si>
  <si>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</si>
  <si>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</si>
  <si>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</si>
  <si>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</si>
  <si>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</si>
  <si>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</si>
  <si>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</si>
  <si>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</si>
  <si>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</si>
  <si>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</si>
  <si>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</si>
  <si>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</si>
  <si>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</si>
  <si>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</si>
  <si>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</si>
  <si>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</si>
  <si>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</si>
  <si>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</si>
  <si>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</si>
  <si>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</si>
  <si>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</si>
  <si>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</si>
  <si>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</si>
  <si>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</si>
  <si>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</si>
  <si>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</si>
  <si>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</si>
  <si>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</si>
  <si>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</si>
  <si>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</si>
  <si>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</si>
  <si>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</si>
  <si>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</si>
  <si>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</si>
  <si>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</si>
  <si>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</si>
  <si>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</si>
  <si>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</si>
  <si>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</si>
  <si>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</si>
  <si>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</si>
  <si>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</si>
  <si>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</si>
  <si>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</si>
  <si>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</si>
  <si>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</si>
  <si>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</si>
  <si>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</si>
  <si>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</si>
  <si>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</si>
  <si>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</si>
  <si>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</si>
  <si>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</si>
  <si>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</si>
  <si>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</si>
  <si>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</si>
  <si>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</si>
  <si>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</si>
  <si>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</si>
  <si>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</si>
  <si>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</si>
  <si>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</si>
  <si>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</si>
  <si>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</si>
  <si>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</si>
  <si>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</si>
  <si>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</si>
  <si>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</si>
  <si>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</si>
  <si>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</si>
  <si>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</si>
  <si>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</si>
  <si>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</si>
  <si>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</si>
  <si>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</si>
  <si>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</si>
  <si>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</si>
  <si>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</si>
  <si>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</si>
  <si>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</si>
  <si>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</si>
  <si>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</si>
  <si>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</si>
  <si>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</si>
  <si>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</si>
  <si>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</si>
  <si>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</si>
  <si>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</si>
  <si>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</si>
  <si>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</si>
  <si>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</si>
  <si>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</si>
  <si>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</si>
  <si>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</si>
  <si>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</si>
  <si>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</si>
  <si>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</si>
  <si>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</si>
  <si>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</si>
  <si>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</si>
  <si>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</si>
  <si>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</si>
  <si>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</si>
  <si>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</si>
  <si>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</si>
  <si>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</si>
  <si>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</si>
  <si>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</si>
  <si>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</si>
  <si>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</si>
  <si>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</si>
  <si>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</si>
  <si>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</si>
  <si>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</si>
  <si>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</si>
  <si>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</si>
  <si>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</si>
  <si>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</si>
  <si>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</si>
  <si>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</si>
  <si>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</si>
  <si>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</si>
  <si>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</si>
  <si>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</si>
  <si>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</si>
  <si>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</si>
  <si>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</si>
  <si>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</si>
  <si>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</si>
  <si>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</si>
  <si>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</si>
  <si>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</si>
  <si>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</si>
  <si>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</si>
  <si>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</si>
  <si>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</si>
  <si>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</si>
  <si>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</si>
  <si>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</si>
  <si>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</si>
  <si>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</si>
  <si>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</si>
  <si>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</si>
  <si>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</si>
  <si>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</si>
  <si>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</si>
  <si>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</si>
  <si>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</si>
  <si>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</si>
  <si>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</si>
  <si>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</si>
  <si>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</si>
  <si>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</si>
  <si>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</si>
  <si>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</si>
  <si>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</si>
  <si>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</si>
  <si>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</si>
  <si>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</si>
  <si>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</si>
  <si>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</si>
  <si>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</si>
  <si>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</si>
  <si>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</si>
  <si>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</si>
  <si>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</si>
  <si>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</si>
  <si>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</si>
  <si>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</si>
  <si>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</si>
  <si>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</si>
  <si>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</si>
  <si>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</si>
  <si>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</si>
  <si>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</si>
  <si>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</si>
  <si>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</si>
  <si>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</si>
  <si>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</si>
  <si>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</si>
  <si>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</si>
  <si>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</si>
  <si>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</si>
  <si>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</si>
  <si>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</si>
  <si>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</si>
  <si>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</si>
  <si>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</si>
  <si>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</si>
  <si>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</si>
  <si>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</si>
  <si>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</si>
  <si>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</si>
  <si>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</si>
  <si>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</si>
  <si>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</si>
  <si>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</si>
  <si>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</si>
  <si>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</si>
  <si>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</si>
  <si>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</si>
  <si>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</si>
  <si>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</si>
  <si>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</si>
  <si>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</si>
  <si>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</si>
  <si>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</si>
  <si>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</si>
  <si>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</si>
  <si>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</si>
  <si>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</si>
  <si>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</si>
  <si>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</si>
  <si>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</si>
  <si>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</si>
  <si>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</si>
  <si>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</si>
  <si>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</si>
  <si>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</si>
  <si>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</si>
  <si>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</si>
  <si>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</si>
  <si>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</si>
  <si>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</si>
  <si>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</si>
  <si>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</si>
  <si>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</si>
  <si>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</si>
  <si>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</si>
  <si>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</si>
  <si>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</si>
  <si>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</si>
  <si>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</si>
  <si>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</si>
  <si>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</si>
  <si>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</si>
  <si>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</si>
  <si>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</si>
  <si>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</si>
  <si>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</si>
  <si>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</si>
  <si>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</si>
  <si>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</si>
  <si>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</si>
  <si>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</si>
  <si>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</si>
  <si>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</si>
  <si>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</si>
  <si>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</si>
  <si>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</si>
  <si>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</si>
  <si>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</si>
  <si>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</si>
  <si>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</si>
  <si>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</si>
  <si>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</si>
  <si>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</si>
  <si>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</si>
  <si>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</si>
  <si>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</si>
  <si>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</si>
  <si>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</si>
  <si>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</si>
  <si>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</si>
  <si>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</si>
  <si>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</si>
  <si>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</si>
  <si>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</si>
  <si>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</si>
  <si>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</si>
  <si>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</si>
  <si>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</si>
  <si>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</si>
  <si>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</si>
  <si>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</si>
  <si>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</si>
  <si>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</si>
  <si>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</si>
  <si>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</si>
  <si>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</si>
  <si>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</si>
  <si>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</si>
  <si>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</si>
  <si>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</si>
  <si>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</si>
  <si>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</si>
  <si>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</si>
  <si>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</si>
  <si>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</si>
  <si>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</si>
  <si>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</si>
  <si>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</si>
  <si>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</si>
  <si>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</si>
  <si>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</si>
  <si>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</si>
  <si>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</si>
  <si>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</si>
  <si>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</si>
  <si>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</si>
  <si>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</si>
  <si>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</si>
  <si>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</si>
  <si>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</si>
  <si>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</si>
  <si>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</si>
  <si>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</si>
  <si>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</si>
  <si>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</si>
  <si>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</si>
  <si>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</si>
  <si>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</si>
  <si>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</si>
  <si>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</si>
  <si>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</si>
  <si>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</si>
  <si>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</si>
  <si>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</si>
  <si>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</si>
  <si>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</si>
  <si>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</si>
  <si>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</si>
  <si>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</si>
  <si>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</si>
  <si>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</si>
  <si>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</si>
  <si>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</si>
  <si>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</si>
  <si>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</si>
  <si>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</si>
  <si>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</si>
  <si>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</si>
  <si>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</si>
  <si>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</si>
  <si>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</si>
  <si>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</si>
  <si>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</si>
  <si>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</si>
  <si>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</si>
  <si>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</si>
  <si>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</si>
  <si>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</si>
  <si>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</si>
  <si>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</si>
  <si>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</si>
  <si>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</si>
  <si>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</si>
  <si>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</si>
  <si>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</si>
  <si>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</si>
  <si>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</si>
  <si>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</si>
  <si>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</si>
  <si>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</si>
  <si>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</si>
  <si>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</si>
  <si>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</si>
  <si>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</si>
  <si>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</si>
  <si>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</si>
  <si>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</si>
  <si>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</si>
  <si>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</si>
  <si>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</si>
  <si>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</si>
  <si>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</si>
  <si>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</si>
  <si>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</si>
  <si>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</si>
  <si>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</si>
  <si>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</si>
  <si>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</si>
  <si>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</si>
  <si>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</si>
  <si>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</si>
  <si>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</si>
  <si>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</si>
  <si>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</si>
  <si>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</si>
  <si>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</si>
  <si>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</si>
  <si>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</si>
  <si>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</si>
  <si>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</si>
  <si>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</si>
  <si>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</si>
  <si>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</si>
  <si>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</si>
  <si>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</si>
  <si>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</si>
  <si>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</si>
  <si>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</si>
  <si>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</si>
  <si>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</si>
  <si>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</si>
  <si>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</si>
  <si>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</si>
  <si>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</si>
  <si>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</si>
  <si>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</si>
  <si>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</si>
  <si>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</si>
  <si>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</si>
  <si>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</si>
  <si>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</si>
  <si>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</si>
  <si>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</si>
  <si>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</si>
  <si>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</si>
  <si>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</si>
  <si>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</si>
  <si>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</si>
  <si>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</si>
  <si>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</si>
  <si>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</si>
  <si>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</si>
  <si>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</si>
  <si>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</si>
  <si>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</si>
  <si>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</si>
  <si>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</si>
  <si>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</si>
  <si>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</si>
  <si>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</si>
  <si>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</si>
  <si>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</si>
  <si>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</si>
  <si>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</si>
  <si>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</si>
  <si>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</si>
  <si>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</si>
  <si>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</si>
  <si>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</si>
  <si>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</si>
  <si>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</si>
  <si>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</si>
  <si>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</si>
  <si>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</si>
  <si>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</si>
  <si>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</si>
  <si>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</si>
  <si>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</si>
  <si>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</si>
  <si>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</si>
  <si>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</si>
  <si>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</si>
  <si>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</si>
  <si>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</si>
  <si>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</si>
  <si>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</si>
  <si>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</si>
  <si>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</si>
  <si>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</si>
  <si>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</si>
  <si>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</si>
  <si>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</si>
  <si>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</si>
  <si>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</si>
  <si>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</si>
  <si>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</si>
  <si>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</si>
  <si>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</si>
  <si>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</si>
  <si>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</si>
  <si>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</si>
  <si>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</si>
  <si>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</si>
  <si>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</si>
  <si>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</si>
  <si>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</si>
  <si>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</si>
  <si>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</si>
  <si>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</si>
  <si>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</si>
  <si>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</si>
  <si>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</si>
  <si>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</si>
  <si>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</si>
  <si>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</si>
  <si>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</si>
  <si>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</si>
  <si>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</si>
  <si>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</si>
  <si>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</si>
  <si>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</si>
  <si>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</si>
  <si>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</si>
  <si>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</si>
  <si>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</si>
  <si>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</si>
  <si>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</si>
  <si>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</si>
  <si>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</si>
  <si>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</si>
  <si>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</si>
  <si>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</si>
  <si>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</si>
  <si>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</si>
  <si>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</si>
  <si>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</si>
  <si>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</si>
  <si>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</si>
  <si>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</si>
  <si>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</si>
  <si>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</si>
  <si>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</si>
  <si>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</si>
  <si>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</si>
  <si>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</si>
  <si>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</si>
  <si>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</si>
  <si>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</si>
  <si>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</si>
  <si>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</si>
  <si>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</si>
  <si>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</si>
  <si>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</si>
  <si>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</si>
  <si>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</si>
  <si>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</si>
  <si>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</si>
  <si>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</si>
  <si>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</si>
  <si>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</si>
  <si>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</si>
  <si>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</si>
  <si>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</si>
  <si>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</si>
  <si>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</si>
  <si>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</si>
  <si>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</si>
  <si>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</si>
  <si>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</si>
  <si>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</si>
  <si>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</si>
  <si>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</si>
  <si>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</si>
  <si>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</si>
  <si>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</si>
  <si>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</si>
  <si>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</si>
  <si>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</si>
  <si>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</si>
  <si>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</si>
  <si>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</si>
  <si>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</si>
  <si>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</si>
  <si>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</si>
  <si>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</si>
  <si>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</si>
  <si>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</si>
  <si>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</si>
  <si>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</si>
  <si>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</si>
  <si>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</si>
  <si>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</si>
  <si>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</si>
  <si>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</si>
  <si>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</si>
  <si>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</si>
  <si>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</si>
  <si>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</si>
  <si>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</si>
  <si>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</si>
  <si>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</si>
  <si>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</si>
  <si>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</si>
  <si>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</si>
  <si>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</si>
  <si>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</si>
  <si>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</si>
  <si>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</si>
  <si>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</si>
  <si>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</si>
  <si>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</si>
  <si>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</si>
  <si>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</si>
  <si>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</si>
  <si>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</si>
  <si>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</si>
  <si>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</si>
  <si>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</si>
  <si>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</si>
  <si>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</si>
  <si>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</si>
  <si>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</si>
  <si>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</si>
  <si>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</si>
  <si>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</si>
  <si>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</si>
  <si>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</si>
  <si>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</si>
  <si>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</si>
  <si>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</si>
  <si>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</si>
  <si>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</si>
  <si>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</si>
  <si>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</si>
  <si>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</si>
  <si>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</si>
  <si>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</si>
  <si>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</si>
  <si>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</si>
  <si>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</si>
  <si>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</si>
  <si>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</si>
  <si>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</si>
  <si>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</si>
  <si>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</si>
  <si>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</si>
  <si>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</si>
  <si>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</si>
  <si>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</si>
  <si>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</si>
  <si>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</si>
  <si>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</si>
  <si>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</si>
  <si>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</si>
  <si>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</si>
  <si>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</si>
  <si>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</si>
  <si>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</si>
  <si>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</si>
  <si>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</si>
  <si>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</si>
  <si>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</si>
  <si>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</si>
  <si>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</si>
  <si>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</si>
  <si>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</si>
  <si>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</si>
  <si>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</si>
  <si>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</si>
  <si>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</si>
  <si>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</si>
  <si>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</si>
  <si>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</si>
  <si>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</si>
  <si>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</si>
  <si>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</si>
  <si>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</si>
  <si>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</si>
  <si>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</si>
  <si>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</si>
  <si>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</si>
  <si>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</si>
  <si>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</si>
  <si>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</si>
  <si>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</si>
  <si>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</si>
  <si>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</si>
  <si>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</si>
  <si>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</si>
  <si>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</si>
  <si>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</si>
  <si>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</si>
  <si>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</si>
  <si>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</si>
  <si>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</si>
  <si>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</si>
  <si>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</si>
  <si>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</si>
  <si>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</si>
  <si>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</si>
  <si>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</si>
  <si>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</si>
  <si>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</si>
  <si>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</si>
  <si>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</si>
  <si>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</si>
  <si>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</si>
  <si>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</si>
  <si>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</si>
  <si>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</si>
  <si>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</si>
  <si>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</si>
  <si>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</si>
  <si>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</si>
  <si>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</si>
  <si>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</si>
  <si>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</si>
  <si>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</si>
  <si>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</si>
  <si>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</si>
  <si>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</si>
  <si>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</si>
  <si>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</si>
  <si>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</si>
  <si>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</si>
  <si>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</si>
  <si>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</si>
  <si>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</si>
  <si>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</si>
  <si>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</si>
  <si>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</si>
  <si>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</si>
  <si>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</si>
  <si>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</si>
  <si>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</si>
  <si>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</si>
  <si>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</si>
  <si>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</si>
  <si>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</si>
  <si>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</si>
  <si>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</si>
  <si>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</si>
  <si>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</si>
  <si>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</si>
  <si>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</si>
  <si>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</si>
  <si>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</si>
  <si>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</si>
  <si>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</si>
  <si>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</si>
  <si>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</si>
  <si>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</si>
  <si>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</si>
  <si>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</si>
  <si>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</si>
  <si>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</si>
  <si>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</si>
  <si>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</si>
  <si>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</si>
  <si>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</si>
  <si>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</si>
  <si>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</si>
  <si>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</si>
  <si>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</si>
  <si>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</si>
  <si>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</si>
  <si>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</si>
  <si>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</si>
  <si>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</si>
  <si>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</si>
  <si>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</si>
  <si>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</si>
  <si>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</si>
  <si>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</si>
  <si>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</si>
  <si>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</si>
  <si>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</si>
  <si>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</si>
  <si>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</si>
  <si>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</si>
  <si>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</si>
  <si>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</si>
  <si>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</si>
  <si>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</si>
  <si>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</si>
  <si>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</si>
  <si>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</si>
  <si>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</si>
  <si>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</si>
  <si>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</si>
  <si>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</si>
  <si>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</si>
  <si>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</si>
  <si>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</si>
  <si>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</si>
  <si>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</si>
  <si>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</si>
  <si>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</si>
  <si>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</si>
  <si>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</si>
  <si>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</si>
  <si>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</si>
  <si>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</si>
  <si>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</si>
  <si>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</si>
  <si>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</si>
  <si>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</si>
  <si>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</si>
  <si>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</si>
  <si>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</si>
  <si>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</si>
  <si>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</si>
  <si>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</si>
  <si>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</si>
  <si>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</si>
  <si>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</si>
  <si>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</si>
  <si>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</si>
  <si>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</si>
  <si>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</si>
  <si>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</si>
  <si>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</si>
  <si>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</si>
  <si>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</si>
  <si>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</si>
  <si>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</si>
  <si>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</si>
  <si>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</si>
  <si>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</si>
  <si>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</si>
  <si>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</si>
  <si>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</si>
  <si>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</si>
  <si>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</si>
  <si>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</si>
  <si>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</si>
  <si>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</si>
  <si>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</si>
  <si>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</si>
  <si>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</si>
  <si>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</si>
  <si>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</si>
  <si>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</si>
  <si>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</si>
  <si>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</si>
  <si>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</si>
  <si>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</si>
  <si>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</si>
  <si>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</si>
  <si>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</si>
  <si>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</si>
  <si>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</si>
  <si>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</si>
  <si>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</si>
  <si>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</si>
  <si>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</si>
  <si>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</si>
  <si>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</si>
  <si>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</si>
  <si>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</si>
  <si>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</si>
  <si>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</si>
  <si>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</si>
  <si>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</si>
  <si>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</si>
  <si>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</si>
  <si>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</si>
  <si>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</si>
  <si>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</si>
  <si>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</si>
  <si>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</si>
  <si>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</si>
  <si>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</si>
  <si>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</si>
  <si>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</si>
  <si>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</si>
  <si>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</si>
  <si>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</si>
  <si>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</si>
  <si>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</si>
  <si>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</si>
  <si>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</si>
  <si>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</si>
  <si>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</si>
  <si>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</si>
  <si>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</si>
  <si>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</si>
  <si>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</si>
  <si>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</si>
  <si>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</si>
  <si>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</si>
  <si>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</si>
  <si>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</si>
  <si>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</si>
  <si>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</si>
  <si>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</si>
  <si>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</si>
  <si>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</si>
  <si>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</si>
  <si>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</si>
  <si>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</si>
  <si>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</si>
  <si>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</si>
  <si>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</si>
  <si>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</si>
  <si>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</si>
  <si>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</si>
  <si>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</si>
  <si>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</si>
  <si>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</si>
  <si>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</si>
  <si>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</si>
  <si>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</si>
  <si>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</si>
  <si>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</si>
  <si>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</si>
  <si>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</si>
  <si>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</si>
  <si>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</si>
  <si>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</si>
  <si>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</si>
  <si>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</si>
  <si>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</si>
  <si>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</si>
  <si>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</si>
  <si>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</si>
  <si>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</si>
  <si>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</si>
  <si>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</si>
  <si>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</si>
  <si>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</si>
  <si>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</si>
  <si>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</si>
  <si>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</si>
  <si>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</si>
  <si>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</si>
  <si>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</si>
  <si>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</si>
  <si>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</si>
  <si>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</si>
  <si>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</si>
  <si>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</si>
  <si>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</si>
  <si>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</si>
  <si>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</si>
  <si>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</si>
  <si>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</si>
  <si>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</si>
  <si>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</si>
  <si>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</si>
  <si>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</si>
  <si>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</si>
  <si>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</si>
  <si>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</si>
  <si>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</si>
  <si>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</si>
  <si>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</si>
  <si>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</si>
  <si>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</si>
  <si>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</si>
  <si>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</si>
  <si>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</si>
  <si>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</si>
  <si>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</si>
  <si>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</si>
  <si>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</si>
  <si>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</si>
  <si>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</si>
  <si>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</si>
  <si>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</si>
  <si>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</si>
  <si>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</si>
  <si>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</si>
  <si>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</si>
  <si>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</si>
  <si>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</si>
  <si>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</si>
  <si>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</si>
  <si>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</si>
  <si>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</si>
  <si>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</si>
  <si>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</si>
  <si>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</si>
  <si>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</si>
  <si>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</si>
  <si>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</si>
  <si>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</si>
  <si>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</si>
  <si>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</si>
  <si>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</si>
  <si>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</si>
  <si>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</si>
  <si>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</si>
  <si>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</si>
  <si>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</si>
  <si>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</si>
  <si>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</si>
  <si>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</si>
  <si>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</si>
  <si>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</si>
  <si>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</si>
  <si>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</si>
  <si>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</si>
  <si>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</si>
  <si>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</si>
  <si>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</si>
  <si>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</si>
  <si>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</si>
  <si>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</si>
  <si>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</si>
  <si>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</si>
  <si>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</si>
  <si>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</si>
  <si>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</si>
  <si>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</si>
  <si>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</si>
  <si>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</si>
  <si>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</si>
  <si>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</si>
  <si>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</si>
  <si>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</si>
  <si>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</si>
  <si>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</si>
  <si>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</si>
  <si>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</si>
  <si>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</si>
  <si>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</si>
  <si>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</si>
  <si>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</si>
  <si>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</si>
  <si>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</si>
  <si>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</si>
  <si>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</si>
  <si>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</si>
  <si>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</si>
  <si>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</si>
  <si>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</si>
  <si>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</si>
  <si>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</si>
  <si>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</si>
  <si>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</si>
  <si>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</si>
  <si>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</si>
  <si>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</si>
  <si>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</si>
  <si>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</si>
  <si>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</si>
  <si>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</si>
  <si>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</si>
  <si>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</si>
  <si>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</si>
  <si>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</si>
  <si>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</si>
  <si>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</si>
  <si>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</si>
  <si>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</si>
  <si>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</si>
  <si>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</si>
  <si>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</si>
  <si>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</si>
  <si>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</si>
  <si>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</si>
  <si>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</si>
  <si>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</si>
  <si>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</si>
  <si>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</si>
  <si>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</si>
  <si>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</si>
  <si>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</si>
  <si>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</si>
  <si>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</si>
  <si>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</si>
  <si>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</si>
  <si>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</si>
  <si>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</si>
  <si>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</si>
  <si>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</si>
  <si>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</si>
  <si>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</si>
  <si>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</si>
  <si>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</si>
  <si>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</si>
  <si>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</si>
  <si>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</si>
  <si>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</si>
  <si>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</si>
  <si>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</si>
  <si>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</si>
  <si>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</si>
  <si>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</si>
  <si>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</si>
  <si>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</si>
  <si>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</si>
  <si>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</si>
  <si>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</si>
  <si>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</si>
  <si>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</si>
  <si>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</si>
  <si>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</si>
  <si>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</si>
  <si>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</si>
  <si>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</si>
  <si>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</si>
  <si>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</si>
  <si>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</si>
  <si>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</si>
  <si>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</si>
  <si>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</si>
  <si>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</si>
  <si>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</si>
  <si>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</si>
  <si>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</si>
  <si>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</si>
  <si>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</si>
  <si>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</si>
  <si>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</si>
  <si>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</si>
  <si>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</si>
  <si>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</si>
  <si>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</si>
  <si>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</si>
  <si>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</si>
  <si>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</si>
  <si>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</si>
  <si>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</si>
  <si>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</si>
  <si>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</si>
  <si>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</si>
  <si>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</si>
  <si>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</si>
  <si>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</si>
  <si>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</si>
  <si>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</si>
  <si>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</si>
  <si>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</si>
  <si>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</si>
  <si>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</si>
  <si>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</si>
  <si>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</si>
  <si>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</si>
  <si>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</si>
  <si>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</si>
  <si>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</si>
  <si>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</si>
  <si>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</si>
  <si>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</si>
  <si>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</si>
  <si>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</si>
  <si>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</si>
  <si>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</si>
  <si>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</si>
  <si>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</si>
  <si>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</si>
  <si>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</si>
  <si>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</si>
  <si>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</si>
  <si>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</si>
  <si>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</si>
  <si>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</si>
  <si>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</si>
  <si>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</si>
  <si>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</si>
  <si>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</si>
  <si>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</si>
  <si>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</si>
  <si>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</si>
  <si>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</si>
  <si>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</si>
  <si>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</si>
  <si>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</si>
  <si>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</si>
  <si>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</si>
  <si>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</si>
  <si>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</si>
  <si>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</si>
  <si>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</si>
  <si>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</si>
  <si>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</si>
  <si>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</si>
  <si>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</si>
  <si>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</si>
  <si>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</si>
  <si>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</si>
  <si>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</si>
  <si>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</si>
  <si>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</si>
  <si>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</si>
  <si>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</si>
  <si>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</si>
  <si>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</si>
  <si>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</si>
  <si>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</si>
  <si>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</si>
  <si>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</si>
  <si>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</si>
  <si>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</si>
  <si>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</si>
  <si>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</si>
  <si>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</si>
  <si>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</si>
  <si>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</si>
  <si>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</si>
  <si>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</si>
  <si>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</si>
  <si>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</si>
  <si>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</si>
  <si>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</si>
  <si>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</si>
  <si>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</si>
  <si>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</si>
  <si>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</si>
  <si>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</si>
  <si>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</si>
  <si>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</si>
  <si>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</si>
  <si>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</si>
  <si>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</si>
  <si>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</si>
  <si>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</si>
  <si>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</si>
  <si>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</si>
  <si>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</si>
  <si>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</si>
  <si>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</si>
  <si>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</si>
  <si>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</si>
  <si>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</si>
  <si>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</si>
  <si>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</si>
  <si>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</si>
  <si>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</si>
  <si>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</si>
  <si>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</si>
  <si>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</si>
  <si>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</si>
  <si>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</si>
  <si>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</si>
  <si>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</si>
  <si>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</si>
  <si>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</si>
  <si>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</si>
  <si>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</si>
  <si>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</si>
  <si>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</si>
  <si>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</si>
  <si>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</si>
  <si>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</si>
  <si>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</si>
  <si>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</si>
  <si>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</si>
  <si>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</si>
  <si>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</si>
  <si>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</si>
  <si>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</si>
  <si>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</si>
  <si>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</si>
  <si>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</si>
  <si>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</si>
  <si>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</si>
  <si>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</si>
  <si>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</si>
  <si>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</si>
  <si>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</si>
  <si>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</si>
  <si>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</si>
  <si>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</si>
  <si>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</si>
  <si>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</si>
  <si>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</si>
  <si>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</si>
  <si>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</si>
  <si>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</si>
  <si>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</si>
  <si>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</si>
  <si>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</si>
  <si>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</si>
  <si>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</si>
  <si>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</si>
  <si>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</si>
  <si>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</si>
  <si>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</si>
  <si>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</si>
  <si>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</si>
  <si>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</si>
  <si>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</si>
  <si>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</si>
  <si>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</si>
  <si>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</si>
  <si>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</si>
  <si>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</si>
  <si>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</si>
  <si>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</si>
  <si>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</si>
  <si>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</si>
  <si>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</si>
  <si>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</si>
  <si>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</si>
  <si>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</si>
  <si>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</si>
  <si>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</si>
  <si>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</si>
  <si>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</si>
  <si>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</si>
  <si>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</si>
  <si>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</si>
  <si>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</si>
  <si>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</si>
  <si>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</si>
  <si>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</si>
  <si>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</si>
  <si>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</si>
  <si>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</si>
  <si>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</si>
  <si>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</si>
  <si>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</si>
  <si>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</si>
  <si>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</si>
  <si>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</si>
  <si>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</si>
  <si>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</si>
  <si>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</si>
  <si>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</si>
  <si>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</si>
  <si>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</si>
  <si>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</si>
  <si>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</si>
  <si>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</si>
  <si>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</si>
  <si>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</si>
  <si>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</si>
  <si>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</si>
  <si>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</si>
  <si>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</si>
  <si>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</si>
  <si>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</si>
  <si>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</si>
  <si>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</si>
  <si>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</si>
  <si>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</si>
  <si>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</si>
  <si>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</si>
  <si>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</si>
  <si>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</si>
  <si>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</si>
  <si>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</si>
  <si>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</si>
  <si>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</si>
  <si>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</si>
  <si>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</si>
  <si>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</si>
  <si>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</si>
  <si>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</si>
  <si>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</si>
  <si>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</si>
  <si>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</si>
  <si>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</si>
  <si>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</si>
  <si>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</si>
  <si>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</si>
  <si>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</si>
  <si>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</si>
  <si>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</si>
  <si>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</si>
  <si>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</si>
  <si>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</si>
  <si>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</si>
  <si>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</si>
  <si>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</si>
  <si>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</si>
  <si>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</si>
  <si>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</si>
  <si>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</si>
  <si>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</si>
  <si>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</si>
  <si>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</si>
  <si>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</si>
  <si>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</si>
  <si>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</si>
  <si>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</si>
  <si>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</si>
  <si>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</si>
  <si>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</si>
  <si>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</si>
  <si>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</si>
  <si>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</si>
  <si>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</si>
  <si>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</si>
  <si>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</si>
  <si>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</si>
  <si>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</si>
  <si>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</si>
  <si>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</si>
  <si>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</si>
  <si>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</si>
  <si>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</si>
  <si>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</si>
  <si>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</si>
  <si>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</si>
  <si>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</si>
  <si>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</si>
  <si>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</si>
  <si>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</si>
  <si>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</si>
  <si>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</si>
  <si>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</si>
  <si>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</si>
  <si>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</si>
  <si>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</si>
  <si>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</si>
  <si>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</si>
  <si>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</si>
  <si>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</si>
  <si>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</si>
  <si>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</si>
  <si>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</si>
  <si>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</si>
  <si>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</si>
  <si>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</si>
  <si>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</si>
  <si>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</si>
  <si>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</si>
  <si>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</si>
  <si>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</si>
  <si>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</si>
  <si>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</si>
  <si>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</si>
  <si>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</si>
  <si>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</si>
  <si>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</si>
  <si>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</si>
  <si>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</si>
  <si>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</si>
  <si>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</si>
  <si>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</si>
  <si>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</si>
  <si>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</si>
  <si>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</si>
  <si>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</si>
  <si>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</si>
  <si>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</si>
  <si>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</si>
  <si>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</si>
  <si>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</si>
  <si>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</si>
  <si>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</si>
  <si>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</si>
  <si>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</si>
  <si>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</si>
  <si>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</si>
  <si>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</si>
  <si>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</si>
  <si>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</si>
  <si>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</si>
  <si>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</si>
  <si>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</si>
  <si>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</si>
  <si>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</si>
  <si>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</si>
  <si>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</si>
  <si>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</si>
  <si>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</si>
  <si>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</si>
  <si>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</si>
  <si>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</si>
  <si>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</si>
  <si>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</si>
  <si>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</si>
  <si>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</si>
  <si>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</si>
  <si>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</si>
  <si>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</si>
  <si>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</si>
  <si>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</si>
  <si>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</si>
  <si>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</si>
  <si>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</si>
  <si>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</si>
  <si>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</si>
  <si>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</si>
  <si>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</si>
  <si>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</si>
  <si>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</si>
  <si>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</si>
  <si>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</si>
  <si>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</si>
  <si>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</si>
  <si>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</si>
  <si>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</si>
  <si>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</si>
  <si>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</si>
  <si>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</si>
  <si>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</si>
  <si>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</si>
  <si>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</si>
  <si>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</si>
  <si>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</si>
  <si>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</si>
  <si>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</si>
  <si>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</si>
  <si>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</si>
  <si>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</si>
  <si>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</si>
  <si>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</si>
  <si>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</si>
  <si>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</si>
  <si>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</si>
  <si>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</si>
  <si>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</si>
  <si>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</si>
  <si>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</si>
  <si>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</si>
  <si>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</si>
  <si>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</si>
  <si>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</si>
  <si>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</si>
  <si>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</si>
  <si>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</si>
  <si>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</si>
  <si>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</si>
  <si>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</si>
  <si>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</si>
  <si>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</si>
  <si>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</si>
  <si>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</si>
  <si>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</si>
  <si>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</si>
  <si>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</si>
  <si>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</si>
  <si>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</si>
  <si>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</si>
  <si>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</si>
  <si>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</si>
  <si>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</si>
  <si>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</si>
  <si>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</si>
  <si>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</si>
  <si>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</si>
  <si>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</si>
  <si>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</si>
  <si>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</si>
  <si>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</si>
  <si>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</si>
  <si>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</si>
  <si>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</si>
  <si>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</si>
  <si>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</si>
  <si>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</si>
  <si>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</si>
  <si>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</si>
  <si>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</si>
  <si>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</si>
  <si>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</si>
  <si>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</si>
  <si>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</si>
  <si>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</si>
  <si>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</si>
  <si>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</si>
  <si>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</si>
  <si>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</si>
  <si>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</si>
  <si>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</si>
  <si>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</si>
  <si>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</si>
  <si>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</si>
  <si>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</si>
  <si>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</si>
  <si>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</si>
  <si>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</si>
  <si>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</si>
  <si>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</si>
  <si>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</si>
  <si>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</si>
  <si>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</si>
  <si>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</si>
  <si>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</si>
  <si>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</si>
  <si>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</si>
  <si>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</si>
  <si>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</si>
  <si>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</si>
  <si>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</si>
  <si>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</si>
  <si>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</si>
  <si>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</si>
  <si>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</si>
  <si>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</si>
  <si>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</si>
  <si>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</si>
  <si>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</si>
  <si>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</si>
  <si>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</si>
  <si>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</si>
  <si>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</si>
  <si>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</si>
  <si>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</si>
  <si>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</si>
  <si>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</si>
  <si>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</si>
  <si>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</si>
  <si>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</si>
  <si>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</si>
  <si>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</si>
  <si>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</si>
  <si>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</si>
  <si>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</si>
  <si>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</si>
  <si>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</si>
  <si>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</si>
  <si>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</si>
  <si>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</si>
  <si>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</si>
  <si>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</si>
  <si>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</si>
  <si>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</si>
  <si>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</si>
  <si>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</si>
  <si>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</si>
  <si>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</si>
  <si>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</si>
  <si>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</si>
  <si>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</si>
  <si>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</si>
  <si>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</si>
  <si>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</si>
  <si>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</si>
  <si>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</si>
  <si>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</si>
  <si>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</si>
  <si>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</si>
  <si>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</si>
  <si>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</si>
  <si>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</si>
  <si>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</si>
  <si>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</si>
  <si>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</si>
  <si>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</si>
  <si>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</si>
  <si>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</si>
  <si>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</si>
  <si>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</si>
  <si>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</si>
  <si>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</si>
  <si>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</si>
  <si>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</si>
  <si>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</si>
  <si>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</si>
  <si>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</si>
  <si>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</si>
  <si>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</si>
  <si>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</si>
  <si>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</si>
  <si>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</si>
  <si>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</si>
  <si>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</si>
  <si>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</si>
  <si>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</si>
  <si>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</si>
  <si>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</si>
  <si>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</si>
  <si>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</si>
  <si>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</si>
  <si>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</si>
  <si>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</si>
  <si>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</si>
  <si>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</si>
  <si>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</si>
  <si>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</si>
  <si>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</si>
  <si>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</si>
  <si>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</si>
  <si>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</si>
  <si>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</si>
  <si>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</si>
  <si>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</si>
  <si>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</si>
  <si>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</si>
  <si>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</si>
  <si>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</si>
  <si>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</si>
  <si>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</si>
  <si>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</si>
  <si>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</si>
  <si>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</si>
  <si>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</si>
  <si>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</si>
  <si>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</si>
  <si>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</si>
  <si>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</si>
  <si>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</si>
  <si>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</si>
  <si>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</si>
  <si>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</si>
  <si>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</si>
  <si>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</si>
  <si>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</si>
  <si>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</si>
  <si>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</si>
  <si>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</si>
  <si>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</si>
  <si>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</si>
  <si>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</si>
  <si>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</si>
  <si>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</si>
  <si>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</si>
  <si>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</si>
  <si>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</si>
  <si>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</si>
  <si>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</si>
  <si>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</si>
  <si>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</si>
  <si>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</si>
  <si>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</si>
  <si>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</si>
  <si>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</si>
  <si>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</si>
  <si>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</si>
  <si>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</si>
  <si>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</si>
  <si>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</si>
  <si>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</si>
  <si>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</si>
  <si>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</si>
  <si>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</si>
  <si>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</si>
  <si>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</si>
  <si>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</si>
  <si>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</si>
  <si>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</si>
  <si>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</si>
  <si>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</si>
  <si>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</si>
  <si>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</si>
  <si>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</si>
  <si>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</si>
  <si>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</si>
  <si>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</si>
  <si>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</si>
  <si>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</si>
  <si>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</si>
  <si>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</si>
  <si>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</si>
  <si>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</si>
  <si>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</si>
  <si>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</si>
  <si>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</si>
  <si>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</si>
  <si>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</si>
  <si>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</si>
  <si>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</si>
  <si>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</si>
  <si>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</si>
  <si>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</si>
  <si>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</si>
  <si>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</si>
  <si>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</si>
  <si>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</si>
  <si>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</si>
  <si>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</si>
  <si>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</si>
  <si>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</si>
  <si>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</si>
  <si>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</si>
  <si>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</si>
  <si>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</si>
  <si>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</si>
  <si>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</si>
  <si>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</si>
  <si>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</si>
  <si>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</si>
  <si>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</si>
  <si>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</si>
  <si>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</si>
  <si>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</si>
  <si>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</si>
  <si>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</si>
  <si>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</si>
  <si>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</si>
  <si>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</si>
  <si>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</si>
  <si>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</si>
  <si>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</si>
  <si>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</si>
  <si>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</si>
  <si>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</si>
  <si>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</si>
  <si>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</si>
  <si>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</si>
  <si>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</si>
  <si>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</si>
  <si>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</si>
  <si>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</si>
  <si>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</si>
  <si>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</si>
  <si>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</si>
  <si>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</si>
  <si>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</si>
  <si>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</si>
  <si>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</si>
  <si>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</si>
  <si>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</si>
  <si>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</si>
  <si>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</si>
  <si>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</si>
  <si>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</si>
  <si>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</si>
  <si>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</si>
  <si>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</si>
  <si>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</si>
  <si>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</si>
  <si>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</si>
  <si>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</si>
  <si>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</si>
  <si>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</si>
  <si>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</si>
  <si>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</si>
  <si>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</si>
  <si>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</si>
  <si>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</si>
  <si>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</si>
  <si>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</si>
  <si>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</si>
  <si>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</si>
  <si>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</si>
  <si>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</si>
  <si>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</si>
  <si>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</si>
  <si>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</si>
  <si>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</si>
  <si>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</si>
  <si>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</si>
  <si>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</si>
  <si>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</si>
  <si>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</si>
  <si>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</si>
  <si>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</si>
  <si>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</si>
  <si>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</si>
  <si>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</si>
  <si>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</si>
  <si>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</si>
  <si>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</si>
  <si>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</si>
  <si>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</si>
  <si>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</si>
  <si>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</si>
  <si>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</si>
  <si>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</si>
  <si>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</si>
  <si>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</si>
  <si>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</si>
  <si>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</si>
  <si>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</si>
  <si>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</si>
  <si>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</si>
  <si>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</si>
  <si>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</si>
  <si>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</si>
  <si>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</si>
  <si>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</si>
  <si>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</si>
  <si>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</si>
  <si>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</si>
  <si>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</si>
  <si>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</si>
  <si>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</si>
  <si>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</si>
  <si>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</si>
  <si>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</si>
  <si>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</si>
  <si>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</si>
  <si>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</si>
  <si>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</si>
  <si>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</si>
  <si>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</si>
  <si>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</si>
  <si>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</si>
  <si>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</si>
  <si>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</si>
  <si>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</si>
  <si>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</si>
  <si>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</si>
  <si>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</si>
  <si>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</si>
  <si>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</si>
  <si>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</si>
  <si>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</si>
  <si>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</si>
  <si>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</si>
  <si>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</si>
  <si>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</si>
  <si>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</si>
  <si>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</si>
  <si>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</si>
  <si>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</si>
  <si>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</si>
  <si>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</si>
  <si>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</si>
  <si>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</si>
  <si>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</si>
  <si>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</si>
  <si>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</si>
  <si>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</si>
  <si>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</si>
  <si>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</si>
  <si>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</si>
  <si>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</si>
  <si>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</si>
  <si>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</si>
  <si>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</si>
  <si>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</si>
  <si>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</si>
  <si>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</si>
  <si>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</si>
  <si>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</si>
  <si>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</si>
  <si>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</si>
  <si>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</si>
  <si>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</si>
  <si>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</si>
  <si>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</si>
  <si>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</si>
  <si>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</si>
  <si>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</si>
  <si>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</si>
  <si>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</si>
  <si>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</si>
  <si>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</si>
  <si>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</si>
  <si>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</si>
  <si>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</si>
  <si>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</si>
  <si>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</si>
  <si>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</si>
  <si>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</si>
  <si>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</si>
  <si>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</si>
  <si>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</si>
  <si>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</si>
  <si>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</si>
  <si>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</si>
  <si>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</si>
  <si>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</si>
  <si>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</si>
  <si>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</si>
  <si>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</si>
  <si>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</si>
  <si>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</si>
  <si>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</si>
  <si>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</si>
  <si>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</si>
  <si>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</si>
  <si>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</si>
  <si>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</si>
  <si>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</si>
  <si>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</si>
  <si>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</si>
  <si>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</si>
  <si>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</si>
  <si>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</si>
  <si>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</si>
  <si>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</si>
  <si>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</si>
  <si>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</si>
  <si>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</si>
  <si>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</si>
  <si>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</si>
  <si>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</si>
  <si>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</si>
  <si>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</si>
  <si>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</si>
  <si>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</si>
  <si>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</si>
  <si>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</si>
  <si>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</si>
  <si>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</si>
  <si>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</si>
  <si>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</si>
  <si>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</si>
  <si>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</si>
  <si>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</si>
  <si>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</si>
  <si>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</si>
  <si>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</si>
  <si>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</si>
  <si>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</si>
  <si>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</si>
  <si>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</si>
  <si>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</si>
  <si>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</si>
  <si>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</si>
  <si>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</si>
  <si>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</si>
  <si>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</si>
  <si>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</si>
  <si>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</si>
  <si>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</si>
  <si>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</si>
  <si>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</si>
  <si>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</si>
  <si>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</si>
  <si>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</si>
  <si>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</si>
  <si>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</si>
  <si>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</si>
  <si>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</si>
  <si>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</si>
  <si>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</si>
  <si>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</si>
  <si>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</si>
  <si>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</si>
  <si>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</si>
  <si>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</si>
  <si>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</si>
  <si>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</si>
  <si>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</si>
  <si>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</si>
  <si>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</si>
  <si>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</si>
  <si>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</si>
  <si>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</si>
  <si>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</si>
  <si>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</si>
  <si>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</si>
  <si>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</si>
  <si>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</si>
  <si>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</si>
  <si>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</si>
  <si>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</si>
  <si>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</si>
  <si>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</si>
  <si>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</si>
  <si>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</si>
  <si>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</si>
  <si>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</si>
  <si>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</si>
  <si>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</si>
  <si>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</si>
  <si>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</si>
  <si>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</si>
  <si>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</si>
  <si>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</si>
  <si>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</si>
  <si>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</si>
  <si>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</si>
  <si>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</si>
  <si>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</si>
  <si>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</si>
  <si>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</si>
  <si>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</si>
  <si>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</si>
  <si>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</si>
  <si>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</si>
  <si>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</si>
  <si>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</si>
  <si>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</si>
  <si>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</si>
  <si>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</si>
  <si>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</si>
  <si>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</si>
  <si>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</si>
  <si>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</si>
  <si>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</si>
  <si>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</si>
  <si>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</si>
  <si>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</si>
  <si>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</si>
  <si>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</si>
  <si>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</si>
  <si>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</si>
  <si>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</si>
  <si>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</si>
  <si>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</si>
  <si>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</si>
  <si>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</si>
  <si>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</si>
  <si>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</si>
  <si>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</si>
  <si>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</si>
  <si>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</si>
  <si>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</si>
  <si>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</si>
  <si>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</si>
  <si>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</si>
  <si>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</si>
  <si>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</si>
  <si>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</si>
  <si>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</si>
  <si>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</si>
  <si>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</si>
  <si>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</si>
  <si>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</si>
  <si>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</si>
  <si>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</si>
  <si>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</si>
  <si>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</si>
  <si>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</si>
  <si>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</si>
  <si>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</si>
  <si>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</si>
  <si>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</si>
  <si>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</si>
  <si>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</si>
  <si>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</si>
  <si>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</si>
  <si>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</si>
  <si>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</si>
  <si>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</si>
  <si>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</si>
  <si>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</si>
  <si>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</si>
  <si>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</si>
  <si>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</si>
  <si>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</si>
  <si>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</si>
  <si>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</si>
  <si>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</si>
  <si>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</si>
  <si>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</si>
  <si>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</si>
  <si>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</si>
  <si>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</si>
  <si>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</si>
  <si>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</si>
  <si>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</si>
  <si>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</si>
  <si>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</si>
  <si>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</si>
  <si>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</si>
  <si>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</si>
  <si>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</si>
  <si>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</si>
  <si>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</si>
  <si>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</si>
  <si>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</si>
  <si>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</si>
  <si>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</si>
  <si>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</si>
  <si>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</si>
  <si>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</si>
  <si>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</si>
  <si>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</si>
  <si>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</si>
  <si>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</si>
  <si>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</si>
  <si>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</si>
  <si>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</si>
  <si>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</si>
  <si>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</si>
  <si>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</si>
  <si>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</si>
  <si>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</si>
  <si>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</si>
  <si>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</si>
  <si>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</si>
  <si>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</si>
  <si>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</si>
  <si>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</si>
  <si>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</si>
  <si>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</si>
  <si>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</si>
  <si>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</si>
  <si>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</si>
  <si>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</si>
  <si>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</si>
  <si>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</si>
  <si>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</si>
  <si>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</si>
  <si>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</si>
  <si>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</si>
  <si>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</si>
  <si>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</si>
  <si>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</si>
  <si>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</si>
  <si>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</si>
  <si>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</si>
  <si>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</si>
  <si>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</si>
  <si>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</si>
  <si>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</si>
  <si>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</si>
  <si>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</si>
  <si>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</si>
  <si>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</si>
  <si>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</si>
  <si>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</si>
  <si>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</si>
  <si>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</si>
  <si>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</si>
  <si>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</si>
  <si>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</si>
  <si>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</si>
  <si>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</si>
  <si>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</si>
  <si>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</si>
  <si>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</si>
  <si>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</si>
  <si>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</si>
  <si>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</si>
  <si>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</si>
  <si>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</si>
  <si>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</si>
  <si>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</si>
  <si>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</si>
  <si>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</si>
  <si>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</si>
  <si>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</si>
  <si>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</si>
  <si>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</si>
  <si>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</si>
  <si>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</si>
  <si>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</si>
  <si>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</si>
  <si>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</si>
  <si>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</si>
  <si>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</si>
  <si>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</si>
  <si>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</si>
  <si>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</si>
  <si>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</si>
  <si>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</si>
  <si>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</si>
  <si>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</si>
  <si>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</si>
  <si>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</si>
  <si>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</si>
  <si>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</si>
  <si>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</si>
  <si>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</si>
  <si>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</si>
  <si>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</si>
  <si>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</si>
  <si>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</si>
  <si>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</si>
  <si>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</si>
  <si>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</si>
  <si>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</si>
  <si>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</si>
  <si>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</si>
  <si>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</si>
  <si>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</si>
  <si>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</si>
  <si>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</si>
  <si>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</si>
  <si>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</si>
  <si>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</si>
  <si>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</si>
  <si>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</si>
  <si>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</si>
  <si>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</si>
  <si>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</si>
  <si>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</si>
  <si>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</si>
  <si>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</si>
  <si>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</si>
  <si>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</si>
  <si>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</si>
  <si>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</si>
  <si>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</si>
  <si>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</si>
  <si>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</si>
  <si>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</si>
  <si>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</si>
  <si>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</si>
  <si>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</si>
  <si>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</si>
  <si>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</si>
  <si>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</si>
  <si>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</si>
  <si>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</si>
  <si>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</si>
  <si>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</si>
  <si>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</si>
  <si>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</si>
  <si>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</si>
  <si>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</si>
  <si>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</si>
  <si>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</si>
  <si>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</si>
  <si>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</si>
  <si>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</si>
  <si>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</si>
  <si>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</si>
  <si>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</si>
  <si>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</si>
  <si>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</si>
  <si>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</si>
  <si>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</si>
  <si>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</si>
  <si>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</si>
  <si>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</si>
  <si>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</si>
  <si>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</si>
  <si>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</si>
  <si>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</si>
  <si>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</si>
  <si>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</si>
  <si>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</si>
  <si>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</si>
  <si>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</si>
  <si>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</si>
  <si>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</si>
  <si>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</si>
  <si>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</si>
  <si>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</si>
  <si>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</si>
  <si>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</si>
  <si>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</si>
  <si>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</si>
  <si>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</si>
  <si>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</si>
  <si>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</si>
  <si>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</si>
  <si>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</si>
  <si>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</si>
  <si>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</si>
  <si>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</si>
  <si>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</si>
  <si>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</si>
  <si>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</si>
  <si>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</si>
  <si>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</si>
  <si>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</si>
  <si>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</si>
  <si>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</si>
  <si>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</si>
  <si>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</si>
  <si>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</si>
  <si>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</si>
  <si>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</si>
  <si>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</si>
  <si>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</si>
  <si>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</si>
  <si>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</si>
  <si>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</si>
  <si>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</si>
  <si>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</si>
  <si>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</si>
  <si>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</si>
  <si>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</si>
  <si>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</si>
  <si>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</si>
  <si>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</si>
  <si>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</si>
  <si>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</si>
  <si>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</si>
  <si>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</si>
  <si>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</si>
  <si>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</si>
  <si>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</si>
  <si>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</si>
  <si>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</si>
  <si>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</si>
  <si>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</si>
  <si>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</si>
  <si>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</si>
  <si>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</si>
  <si>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</si>
  <si>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</si>
  <si>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</si>
  <si>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</si>
  <si>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</si>
  <si>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</si>
  <si>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</si>
  <si>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</si>
  <si>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</si>
  <si>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</si>
  <si>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</si>
  <si>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</si>
  <si>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</si>
  <si>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</si>
  <si>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</si>
  <si>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</si>
  <si>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</si>
  <si>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</si>
  <si>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</si>
  <si>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</si>
  <si>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</si>
  <si>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</si>
  <si>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</si>
  <si>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</si>
  <si>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</si>
  <si>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</si>
  <si>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</si>
  <si>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</si>
  <si>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</si>
  <si>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</si>
  <si>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</si>
  <si>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</si>
  <si>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</si>
  <si>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</si>
  <si>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</si>
  <si>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</si>
  <si>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</si>
  <si>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</si>
  <si>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</si>
  <si>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</si>
  <si>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</si>
  <si>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</si>
  <si>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</si>
  <si>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</si>
  <si>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</si>
  <si>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</si>
  <si>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</si>
  <si>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</si>
  <si>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</si>
  <si>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</si>
  <si>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</si>
  <si>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</si>
  <si>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</si>
  <si>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</si>
  <si>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</si>
  <si>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</si>
  <si>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</si>
  <si>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</si>
  <si>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</si>
  <si>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</si>
  <si>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</si>
  <si>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</si>
  <si>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</si>
  <si>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</si>
  <si>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</si>
  <si>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</si>
  <si>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</si>
  <si>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</si>
  <si>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</si>
  <si>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</si>
  <si>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</si>
  <si>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</si>
  <si>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</si>
  <si>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</si>
  <si>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</si>
  <si>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</si>
  <si>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</si>
  <si>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</si>
  <si>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</si>
  <si>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</si>
  <si>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</si>
  <si>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</si>
  <si>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</si>
  <si>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</si>
  <si>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</si>
  <si>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</si>
  <si>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</si>
  <si>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</si>
  <si>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</si>
  <si>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</si>
  <si>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</si>
  <si>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</si>
  <si>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</si>
  <si>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</si>
  <si>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</si>
  <si>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</si>
  <si>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</si>
  <si>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</si>
  <si>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</si>
  <si>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</si>
  <si>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</si>
  <si>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</si>
  <si>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</si>
  <si>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</si>
  <si>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</si>
  <si>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</si>
  <si>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</si>
  <si>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</si>
  <si>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</si>
  <si>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</si>
  <si>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</si>
  <si>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</si>
  <si>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</si>
  <si>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</si>
  <si>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</si>
  <si>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</si>
  <si>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</si>
  <si>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</si>
  <si>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</si>
  <si>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</si>
  <si>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</si>
  <si>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</si>
  <si>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</si>
  <si>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</si>
  <si>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</si>
  <si>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</si>
  <si>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</si>
  <si>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</si>
  <si>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</si>
  <si>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</si>
  <si>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</si>
  <si>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</si>
  <si>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</si>
  <si>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</si>
  <si>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</si>
  <si>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</si>
  <si>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</si>
  <si>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</si>
  <si>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</si>
  <si>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</si>
  <si>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</si>
  <si>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</si>
  <si>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</si>
  <si>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</si>
  <si>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</si>
  <si>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</si>
  <si>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</si>
  <si>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</si>
  <si>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</si>
  <si>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</si>
  <si>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</si>
  <si>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</si>
  <si>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</si>
  <si>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</si>
  <si>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</si>
  <si>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</si>
  <si>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</si>
  <si>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</si>
  <si>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</si>
  <si>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</si>
  <si>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</si>
  <si>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</si>
  <si>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</si>
  <si>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</si>
  <si>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</si>
  <si>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</si>
  <si>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</si>
  <si>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</si>
  <si>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</si>
  <si>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</si>
  <si>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</si>
  <si>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</si>
  <si>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</si>
  <si>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</si>
  <si>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</si>
  <si>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</si>
  <si>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</si>
  <si>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</si>
  <si>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</si>
  <si>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</si>
  <si>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</si>
  <si>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</si>
  <si>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</si>
  <si>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</si>
  <si>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</si>
  <si>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</si>
  <si>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</si>
  <si>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</si>
  <si>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</si>
  <si>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</si>
  <si>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</si>
  <si>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</si>
  <si>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</si>
  <si>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</si>
  <si>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</si>
  <si>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</si>
  <si>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</si>
  <si>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</si>
  <si>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</si>
  <si>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</si>
  <si>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</si>
  <si>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</si>
  <si>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</si>
  <si>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</si>
  <si>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</si>
  <si>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</si>
  <si>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</si>
  <si>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</si>
  <si>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</si>
  <si>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</si>
  <si>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</si>
  <si>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</si>
  <si>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</si>
  <si>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</si>
  <si>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</si>
  <si>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</si>
  <si>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</si>
  <si>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</si>
  <si>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</si>
  <si>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</si>
  <si>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</si>
  <si>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</si>
  <si>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</si>
  <si>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</si>
  <si>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</si>
  <si>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</si>
  <si>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</si>
  <si>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</si>
  <si>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</si>
  <si>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</si>
  <si>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</si>
  <si>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</si>
  <si>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</si>
  <si>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</si>
  <si>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</si>
  <si>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</si>
  <si>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</si>
  <si>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</si>
  <si>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</si>
  <si>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</si>
  <si>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</si>
  <si>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</si>
  <si>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</si>
  <si>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</si>
  <si>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</si>
  <si>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</si>
  <si>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</si>
  <si>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</si>
  <si>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</si>
  <si>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</si>
  <si>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</si>
  <si>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</si>
  <si>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</si>
  <si>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</si>
  <si>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</si>
  <si>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</si>
  <si>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</si>
  <si>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</si>
  <si>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</si>
  <si>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</si>
  <si>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</si>
  <si>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</si>
  <si>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</si>
  <si>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</si>
  <si>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</si>
  <si>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</si>
  <si>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</si>
  <si>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</si>
  <si>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</si>
  <si>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</si>
  <si>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</si>
  <si>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</si>
  <si>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</si>
  <si>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</si>
  <si>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</si>
  <si>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</si>
  <si>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</si>
  <si>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</si>
  <si>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</si>
  <si>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</si>
  <si>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</si>
  <si>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</si>
  <si>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</si>
  <si>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</si>
  <si>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</si>
  <si>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</si>
  <si>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</si>
  <si>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</si>
  <si>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</si>
  <si>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</si>
  <si>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</si>
  <si>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</si>
  <si>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</si>
  <si>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</si>
  <si>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</si>
  <si>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</si>
  <si>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</si>
  <si>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</si>
  <si>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</si>
  <si>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</si>
  <si>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</si>
  <si>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</si>
  <si>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</si>
  <si>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</si>
  <si>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</si>
  <si>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</si>
  <si>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</si>
  <si>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</si>
  <si>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</si>
  <si>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</si>
  <si>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</si>
  <si>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</si>
  <si>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</si>
  <si>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</si>
  <si>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</si>
  <si>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</si>
  <si>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</si>
  <si>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</si>
  <si>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</si>
  <si>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</si>
  <si>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</si>
  <si>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</si>
  <si>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</si>
  <si>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</si>
  <si>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</si>
  <si>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</si>
  <si>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</si>
  <si>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</si>
  <si>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</si>
  <si>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</si>
  <si>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</si>
  <si>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</si>
  <si>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</si>
  <si>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</si>
  <si>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</si>
  <si>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</si>
  <si>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</si>
  <si>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</si>
  <si>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</si>
  <si>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</si>
  <si>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</si>
  <si>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</si>
  <si>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</si>
  <si>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</si>
  <si>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</si>
  <si>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</si>
  <si>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</si>
  <si>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</si>
  <si>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</si>
  <si>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</si>
  <si>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</si>
  <si>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</si>
  <si>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</si>
  <si>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</si>
  <si>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</si>
  <si>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</si>
  <si>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</si>
  <si>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</si>
  <si>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</si>
  <si>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</si>
  <si>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</si>
  <si>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</si>
  <si>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</si>
  <si>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</si>
  <si>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</si>
  <si>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</si>
  <si>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</si>
  <si>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</si>
  <si>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</si>
  <si>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</si>
  <si>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</si>
  <si>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</si>
  <si>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</si>
  <si>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</si>
  <si>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</si>
  <si>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</si>
  <si>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</si>
  <si>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</si>
  <si>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</si>
  <si>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</si>
  <si>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</si>
  <si>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</si>
  <si>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</si>
  <si>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</si>
  <si>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</si>
  <si>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</si>
  <si>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</si>
  <si>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</si>
  <si>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</si>
  <si>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</si>
  <si>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</si>
  <si>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</si>
  <si>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</si>
  <si>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</si>
  <si>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</si>
  <si>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</si>
  <si>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</si>
  <si>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</si>
  <si>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</si>
  <si>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</si>
  <si>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</si>
  <si>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</si>
  <si>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</si>
  <si>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</si>
  <si>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</si>
  <si>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</si>
  <si>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</si>
  <si>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</si>
  <si>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</si>
  <si>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</si>
  <si>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</si>
  <si>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</si>
  <si>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</si>
  <si>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</si>
  <si>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</si>
  <si>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</si>
  <si>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</si>
  <si>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</si>
  <si>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</si>
  <si>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</si>
  <si>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</si>
  <si>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</si>
  <si>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</si>
  <si>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</si>
  <si>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</si>
  <si>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</si>
  <si>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</si>
  <si>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</si>
  <si>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</si>
  <si>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</si>
  <si>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</si>
  <si>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</si>
  <si>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</si>
  <si>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</si>
  <si>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</si>
  <si>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</si>
  <si>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</si>
  <si>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</si>
  <si>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</si>
  <si>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</si>
  <si>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</si>
  <si>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</si>
  <si>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</si>
  <si>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</si>
  <si>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</si>
  <si>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</si>
  <si>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</si>
  <si>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</si>
  <si>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</si>
  <si>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</si>
  <si>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</si>
  <si>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</si>
  <si>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</si>
  <si>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</si>
  <si>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</si>
  <si>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</si>
  <si>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</si>
  <si>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</si>
  <si>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</si>
  <si>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</si>
  <si>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</si>
  <si>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</si>
  <si>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</si>
  <si>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</si>
  <si>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</si>
  <si>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</si>
  <si>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</si>
  <si>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</si>
  <si>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</si>
  <si>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</si>
  <si>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</si>
  <si>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</si>
  <si>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</si>
  <si>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</si>
  <si>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</si>
  <si>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</si>
  <si>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</si>
  <si>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</si>
  <si>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</si>
  <si>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</si>
  <si>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</si>
  <si>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</si>
  <si>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</si>
  <si>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</si>
  <si>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</si>
  <si>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</si>
  <si>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</si>
  <si>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</si>
  <si>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</si>
  <si>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</si>
  <si>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</si>
  <si>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</si>
  <si>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</si>
  <si>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</si>
  <si>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</si>
  <si>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</si>
  <si>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</si>
  <si>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</si>
  <si>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</si>
  <si>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</si>
  <si>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</si>
  <si>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</si>
  <si>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</si>
  <si>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</si>
  <si>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</si>
  <si>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</si>
  <si>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</si>
  <si>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</si>
  <si>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</si>
  <si>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</si>
  <si>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</si>
  <si>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</si>
  <si>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</si>
  <si>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</si>
  <si>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</si>
  <si>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</si>
  <si>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</si>
  <si>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</si>
  <si>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</si>
  <si>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</si>
  <si>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</si>
  <si>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</si>
  <si>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</si>
  <si>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</si>
  <si>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</si>
  <si>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</si>
  <si>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</si>
  <si>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</si>
  <si>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</si>
  <si>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</si>
  <si>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</si>
  <si>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</si>
  <si>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</si>
  <si>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</si>
  <si>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</si>
  <si>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</si>
  <si>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</si>
  <si>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</si>
  <si>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</si>
  <si>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</si>
  <si>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</si>
  <si>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</si>
  <si>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</si>
  <si>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</si>
  <si>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</si>
  <si>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</si>
  <si>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</si>
  <si>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</si>
  <si>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</si>
  <si>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</si>
  <si>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</si>
  <si>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</si>
  <si>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</si>
  <si>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</si>
  <si>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</si>
  <si>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</si>
  <si>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</si>
  <si>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</si>
  <si>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</si>
  <si>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</si>
  <si>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</si>
  <si>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</si>
  <si>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</si>
  <si>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</si>
  <si>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</si>
  <si>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</si>
  <si>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</si>
  <si>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</si>
  <si>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</si>
  <si>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</si>
  <si>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</si>
  <si>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</si>
  <si>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</si>
  <si>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</si>
  <si>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</si>
  <si>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</si>
  <si>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</si>
  <si>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</si>
  <si>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</si>
  <si>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</si>
  <si>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</si>
  <si>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</si>
  <si>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</si>
  <si>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</si>
  <si>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</si>
  <si>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</si>
  <si>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</si>
  <si>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</si>
  <si>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</si>
  <si>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</si>
  <si>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</si>
  <si>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</si>
  <si>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</si>
  <si>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</si>
  <si>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</si>
  <si>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</si>
  <si>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</si>
  <si>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</si>
  <si>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</si>
  <si>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</si>
  <si>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</si>
  <si>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</si>
  <si>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</si>
  <si>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</si>
  <si>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</si>
  <si>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</si>
  <si>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</si>
  <si>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</si>
  <si>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</si>
  <si>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</si>
  <si>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</si>
  <si>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</si>
  <si>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</si>
  <si>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</si>
  <si>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</si>
  <si>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</si>
  <si>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</si>
  <si>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</si>
  <si>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</si>
  <si>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</si>
  <si>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</si>
  <si>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</si>
  <si>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</si>
  <si>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</si>
  <si>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</si>
  <si>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</si>
  <si>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</si>
  <si>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</si>
  <si>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</si>
  <si>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</si>
  <si>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</si>
  <si>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</si>
  <si>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</si>
  <si>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</si>
  <si>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</si>
  <si>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</si>
  <si>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</si>
  <si>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</si>
  <si>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</si>
  <si>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</si>
  <si>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</si>
  <si>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</si>
  <si>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</si>
  <si>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</si>
  <si>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</si>
  <si>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</si>
  <si>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</si>
  <si>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</si>
  <si>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</si>
  <si>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</si>
  <si>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</si>
  <si>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</si>
  <si>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</si>
  <si>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</si>
  <si>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</si>
  <si>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</si>
  <si>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</si>
  <si>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</si>
  <si>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</si>
  <si>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</si>
  <si>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</si>
  <si>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</si>
  <si>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</si>
  <si>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</si>
  <si>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</si>
  <si>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</si>
  <si>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</si>
  <si>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</si>
  <si>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</si>
  <si>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</si>
  <si>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</si>
  <si>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</si>
  <si>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</si>
  <si>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</si>
  <si>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</si>
  <si>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</si>
  <si>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</si>
  <si>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</si>
  <si>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</si>
  <si>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</si>
  <si>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</si>
  <si>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</si>
  <si>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</si>
  <si>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</si>
  <si>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</si>
  <si>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</si>
  <si>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</si>
  <si>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</si>
  <si>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</si>
  <si>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</si>
  <si>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</si>
  <si>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</si>
  <si>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</si>
  <si>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</si>
  <si>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</si>
  <si>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</si>
  <si>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</si>
  <si>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</si>
  <si>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</si>
  <si>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</si>
  <si>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</si>
  <si>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</si>
  <si>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</si>
  <si>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</si>
  <si>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</si>
  <si>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</si>
  <si>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</si>
  <si>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</si>
  <si>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</si>
  <si>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</si>
  <si>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</si>
  <si>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</si>
  <si>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</si>
  <si>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</si>
  <si>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</si>
  <si>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</si>
  <si>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</si>
  <si>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</si>
  <si>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</si>
  <si>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</si>
  <si>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</si>
  <si>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</si>
  <si>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</si>
  <si>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</si>
  <si>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</si>
  <si>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</si>
  <si>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</si>
  <si>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</si>
  <si>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</si>
  <si>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</si>
  <si>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</si>
  <si>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</si>
  <si>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</si>
  <si>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</si>
  <si>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</si>
  <si>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</si>
  <si>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</si>
  <si>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</si>
  <si>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</si>
  <si>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</si>
  <si>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</si>
  <si>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</si>
  <si>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</si>
  <si>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</si>
  <si>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</si>
  <si>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</si>
  <si>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</si>
  <si>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</si>
  <si>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</si>
  <si>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</si>
  <si>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</si>
  <si>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</si>
  <si>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</si>
  <si>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</si>
  <si>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</si>
  <si>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</si>
  <si>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</si>
  <si>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</si>
  <si>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</si>
  <si>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</si>
  <si>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</si>
  <si>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</si>
  <si>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</si>
  <si>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</si>
  <si>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</si>
  <si>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</si>
  <si>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</si>
  <si>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</si>
  <si>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</si>
  <si>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</si>
  <si>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</si>
  <si>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</si>
  <si>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</si>
  <si>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</si>
  <si>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</si>
  <si>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</si>
  <si>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</si>
  <si>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</si>
  <si>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</si>
  <si>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</si>
  <si>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</si>
  <si>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</si>
  <si>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</si>
  <si>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</si>
  <si>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</si>
  <si>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</si>
  <si>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</si>
  <si>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</si>
  <si>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</si>
  <si>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</si>
  <si>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</si>
  <si>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</si>
  <si>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</si>
  <si>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</si>
  <si>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</si>
  <si>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</si>
  <si>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</si>
  <si>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</si>
  <si>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</si>
  <si>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</si>
  <si>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</si>
  <si>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</si>
  <si>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</si>
  <si>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</si>
  <si>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</si>
  <si>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</si>
  <si>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</si>
  <si>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</si>
  <si>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</si>
  <si>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</si>
  <si>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</si>
  <si>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</si>
  <si>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</si>
  <si>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</si>
  <si>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</si>
  <si>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</si>
  <si>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</si>
  <si>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</si>
  <si>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</si>
  <si>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</si>
  <si>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</si>
  <si>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</si>
  <si>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</si>
  <si>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</si>
  <si>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</si>
  <si>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</si>
  <si>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</si>
  <si>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</si>
  <si>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</si>
  <si>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</si>
  <si>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</si>
  <si>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</si>
  <si>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</si>
  <si>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</si>
  <si>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</si>
  <si>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</si>
  <si>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</si>
  <si>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</si>
  <si>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</si>
  <si>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</si>
  <si>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</si>
  <si>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</si>
  <si>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</si>
  <si>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</si>
  <si>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</si>
  <si>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</si>
  <si>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</si>
  <si>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</si>
  <si>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</si>
  <si>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</si>
  <si>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</si>
  <si>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</si>
  <si>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</si>
  <si>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</si>
  <si>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</si>
  <si>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</si>
  <si>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</si>
  <si>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</si>
  <si>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</si>
  <si>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</si>
  <si>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</si>
  <si>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</si>
  <si>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</si>
  <si>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</si>
  <si>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</si>
  <si>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</si>
  <si>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</si>
  <si>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</si>
  <si>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</si>
  <si>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</si>
  <si>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</si>
  <si>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</si>
  <si>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</si>
  <si>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</si>
  <si>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</si>
  <si>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</si>
  <si>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</si>
  <si>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</si>
  <si>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</si>
  <si>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</si>
  <si>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</si>
  <si>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</si>
  <si>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</si>
  <si>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</si>
  <si>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</si>
  <si>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</si>
  <si>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</si>
  <si>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</si>
  <si>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</si>
  <si>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</si>
  <si>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</si>
  <si>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</si>
  <si>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</si>
  <si>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</si>
  <si>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</si>
  <si>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</si>
  <si>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</si>
  <si>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</si>
  <si>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</si>
  <si>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</si>
  <si>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</si>
  <si>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</si>
  <si>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</si>
  <si>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</si>
  <si>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</si>
  <si>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</si>
  <si>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</si>
  <si>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</si>
  <si>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</si>
  <si>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</si>
  <si>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</si>
  <si>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</si>
  <si>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</si>
  <si>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</si>
  <si>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</si>
  <si>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</si>
  <si>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</si>
  <si>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</si>
  <si>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</si>
  <si>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</si>
  <si>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</si>
  <si>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</si>
  <si>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</si>
  <si>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</si>
  <si>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</si>
  <si>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</si>
  <si>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</si>
  <si>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</si>
  <si>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</si>
  <si>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</si>
  <si>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</si>
  <si>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</si>
  <si>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</si>
  <si>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</si>
  <si>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</si>
  <si>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</si>
  <si>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</si>
  <si>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</si>
  <si>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</si>
  <si>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</si>
  <si>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</si>
  <si>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</si>
  <si>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</si>
  <si>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</si>
  <si>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</si>
  <si>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</si>
  <si>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</si>
  <si>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</si>
  <si>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</si>
  <si>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</si>
  <si>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</si>
  <si>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</si>
  <si>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</si>
  <si>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</si>
  <si>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</si>
  <si>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</si>
  <si>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</si>
  <si>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</si>
  <si>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</si>
  <si>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</si>
  <si>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</si>
  <si>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</si>
  <si>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</si>
  <si>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</si>
  <si>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</si>
  <si>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</si>
  <si>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</si>
  <si>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</si>
  <si>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</si>
  <si>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</si>
  <si>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</si>
  <si>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</si>
  <si>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</si>
  <si>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</si>
  <si>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</si>
  <si>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</si>
  <si>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</si>
  <si>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</si>
  <si>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</si>
  <si>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</si>
  <si>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</si>
  <si>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</si>
  <si>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</si>
  <si>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</si>
  <si>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</si>
  <si>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</si>
  <si>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</si>
  <si>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</si>
  <si>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</si>
  <si>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</si>
  <si>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</si>
  <si>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</si>
  <si>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</si>
  <si>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</si>
  <si>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</si>
  <si>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</si>
  <si>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</si>
  <si>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</si>
  <si>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</si>
  <si>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</si>
  <si>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</si>
  <si>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</si>
  <si>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</si>
  <si>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</si>
  <si>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</si>
  <si>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</si>
  <si>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</si>
  <si>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</si>
  <si>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</si>
  <si>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</si>
  <si>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</si>
  <si>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</si>
  <si>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</si>
  <si>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</si>
  <si>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</si>
  <si>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</si>
  <si>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</si>
  <si>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</si>
  <si>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</si>
  <si>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</si>
  <si>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</si>
  <si>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</si>
  <si>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</si>
  <si>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</si>
  <si>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</si>
  <si>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</si>
  <si>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</si>
  <si>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</si>
  <si>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</si>
  <si>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</si>
  <si>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</si>
  <si>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</si>
  <si>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</si>
  <si>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</si>
  <si>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</si>
  <si>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</si>
  <si>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</si>
  <si>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</si>
  <si>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</si>
  <si>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</si>
  <si>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</si>
  <si>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</si>
  <si>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</si>
  <si>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</si>
  <si>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</si>
  <si>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</si>
  <si>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</si>
  <si>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</si>
  <si>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</si>
  <si>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</si>
  <si>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</si>
  <si>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</si>
  <si>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</si>
  <si>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</si>
  <si>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</si>
  <si>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</si>
  <si>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</si>
  <si>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</si>
  <si>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</si>
  <si>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</si>
  <si>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</si>
  <si>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</si>
  <si>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</si>
  <si>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</si>
  <si>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</si>
  <si>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</si>
  <si>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</si>
  <si>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</si>
  <si>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</si>
  <si>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</si>
  <si>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</si>
  <si>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</si>
  <si>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</si>
  <si>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</si>
  <si>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</si>
  <si>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</si>
  <si>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</si>
  <si>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</si>
  <si>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</si>
  <si>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</si>
  <si>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</si>
  <si>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</si>
  <si>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</si>
  <si>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</si>
  <si>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</si>
  <si>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</si>
  <si>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</si>
  <si>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</si>
  <si>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</si>
  <si>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</si>
  <si>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</si>
  <si>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</si>
  <si>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</si>
  <si>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</si>
  <si>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</si>
  <si>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</si>
  <si>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</si>
  <si>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</si>
  <si>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</si>
  <si>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</si>
  <si>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</si>
  <si>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</si>
  <si>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</si>
  <si>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</si>
  <si>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</si>
  <si>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</si>
  <si>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</si>
  <si>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</si>
  <si>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</si>
  <si>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</si>
  <si>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</si>
  <si>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</si>
  <si>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</si>
  <si>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</si>
  <si>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</si>
  <si>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</si>
  <si>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</si>
  <si>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</si>
  <si>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</si>
  <si>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</si>
  <si>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</si>
  <si>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</si>
  <si>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</si>
  <si>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</si>
  <si>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</si>
  <si>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</si>
  <si>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</si>
  <si>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</si>
  <si>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</si>
  <si>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</si>
  <si>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</si>
  <si>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</si>
  <si>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</si>
  <si>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</si>
  <si>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</si>
  <si>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</si>
  <si>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</si>
  <si>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</si>
  <si>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</si>
  <si>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</si>
  <si>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</si>
  <si>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</si>
  <si>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</si>
  <si>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</si>
  <si>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</si>
  <si>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</si>
  <si>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</si>
  <si>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</si>
  <si>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</si>
  <si>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</si>
  <si>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</si>
  <si>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</si>
  <si>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</si>
  <si>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</si>
  <si>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</si>
  <si>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</si>
  <si>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</si>
  <si>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</si>
  <si>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</si>
  <si>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</si>
  <si>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</si>
  <si>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</si>
  <si>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</si>
  <si>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</si>
  <si>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</si>
  <si>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</si>
  <si>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</si>
  <si>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</si>
  <si>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</si>
  <si>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</si>
  <si>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</si>
  <si>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</si>
  <si>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</si>
  <si>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</si>
  <si>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</si>
  <si>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</si>
  <si>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</si>
  <si>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</si>
  <si>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</si>
  <si>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</si>
  <si>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</si>
  <si>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</si>
  <si>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</si>
  <si>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</si>
  <si>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</si>
  <si>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</si>
  <si>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</si>
  <si>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</si>
  <si>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</si>
  <si>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</si>
  <si>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</si>
  <si>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</si>
  <si>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</si>
  <si>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</si>
  <si>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</si>
  <si>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</si>
  <si>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</si>
  <si>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</si>
  <si>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</si>
  <si>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</si>
  <si>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</si>
  <si>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</si>
  <si>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</si>
  <si>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</si>
  <si>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</si>
  <si>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</si>
  <si>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</si>
  <si>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</si>
  <si>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</si>
  <si>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</si>
  <si>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</si>
  <si>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</si>
  <si>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</si>
  <si>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</si>
  <si>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</si>
  <si>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</si>
  <si>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</si>
  <si>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</si>
  <si>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</si>
  <si>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</si>
  <si>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</si>
  <si>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</si>
  <si>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</si>
  <si>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</si>
  <si>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</si>
  <si>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</si>
  <si>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</si>
  <si>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</si>
  <si>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</si>
  <si>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</si>
  <si>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</si>
  <si>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</si>
  <si>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</si>
  <si>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</si>
  <si>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</si>
  <si>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</si>
  <si>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</si>
  <si>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</si>
  <si>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</si>
  <si>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</si>
  <si>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</si>
  <si>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</si>
  <si>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</si>
  <si>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</si>
  <si>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</si>
  <si>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</si>
  <si>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</si>
  <si>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</si>
  <si>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</si>
  <si>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</si>
  <si>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</si>
  <si>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</si>
  <si>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</si>
  <si>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</si>
  <si>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</si>
  <si>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</si>
  <si>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</si>
  <si>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</si>
  <si>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</si>
  <si>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</si>
  <si>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</si>
  <si>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</si>
  <si>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</si>
  <si>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</si>
  <si>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</si>
  <si>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</si>
  <si>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</si>
  <si>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</si>
  <si>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</si>
  <si>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</si>
  <si>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</si>
  <si>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</si>
  <si>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</si>
  <si>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</si>
  <si>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</si>
  <si>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</si>
  <si>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</si>
  <si>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</si>
  <si>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</si>
  <si>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</si>
  <si>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</si>
  <si>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</si>
  <si>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</si>
  <si>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</si>
  <si>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</si>
  <si>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</si>
  <si>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</si>
  <si>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</si>
  <si>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</si>
  <si>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</si>
  <si>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</si>
  <si>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</si>
  <si>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</si>
  <si>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</si>
  <si>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</si>
  <si>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</si>
  <si>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</si>
  <si>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</si>
  <si>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</si>
  <si>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</si>
  <si>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</si>
  <si>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</si>
  <si>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</si>
  <si>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</si>
  <si>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</si>
  <si>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</si>
  <si>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</si>
  <si>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</si>
  <si>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</si>
  <si>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</si>
  <si>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</si>
  <si>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</si>
  <si>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</si>
  <si>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</si>
  <si>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</si>
  <si>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</si>
  <si>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</si>
  <si>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</si>
  <si>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</si>
  <si>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</si>
  <si>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</si>
  <si>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</si>
  <si>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</si>
  <si>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</si>
  <si>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</si>
  <si>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</si>
  <si>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</si>
  <si>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</si>
  <si>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</si>
  <si>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</si>
  <si>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</si>
  <si>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</si>
  <si>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</si>
  <si>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</si>
  <si>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</si>
  <si>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</si>
  <si>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</si>
  <si>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</si>
  <si>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</si>
  <si>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</si>
  <si>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</si>
  <si>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</si>
  <si>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</si>
  <si>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</si>
  <si>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</si>
  <si>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</si>
  <si>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</si>
  <si>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</si>
  <si>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</si>
  <si>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</si>
  <si>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</si>
  <si>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</si>
  <si>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</si>
  <si>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</si>
  <si>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</si>
  <si>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</si>
  <si>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</si>
  <si>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</si>
  <si>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</si>
  <si>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</si>
  <si>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</si>
  <si>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</si>
  <si>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</si>
  <si>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</si>
  <si>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</si>
  <si>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</si>
  <si>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</si>
  <si>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</si>
  <si>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</si>
  <si>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</si>
  <si>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</si>
  <si>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</si>
  <si>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</si>
  <si>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</si>
  <si>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</si>
  <si>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</si>
  <si>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</si>
  <si>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</si>
  <si>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</si>
  <si>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</si>
  <si>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</si>
  <si>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</si>
  <si>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</si>
  <si>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</si>
  <si>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</si>
  <si>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</si>
  <si>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</si>
  <si>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</si>
  <si>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</si>
  <si>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</si>
  <si>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</si>
  <si>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</si>
  <si>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</si>
  <si>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</si>
  <si>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</si>
  <si>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</si>
  <si>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</si>
  <si>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</si>
  <si>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</si>
  <si>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</si>
  <si>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</si>
  <si>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</si>
  <si>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</si>
  <si>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</si>
  <si>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</si>
  <si>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</si>
  <si>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</si>
  <si>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</si>
  <si>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</si>
  <si>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</si>
  <si>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</si>
  <si>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</si>
  <si>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</si>
  <si>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</si>
  <si>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</si>
  <si>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</si>
  <si>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</si>
  <si>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</si>
  <si>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</si>
  <si>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</si>
  <si>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</si>
  <si>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</si>
  <si>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</si>
  <si>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</si>
  <si>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</si>
  <si>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</si>
  <si>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</si>
  <si>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</si>
  <si>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</si>
  <si>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</si>
  <si>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</si>
  <si>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</si>
  <si>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</si>
  <si>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</si>
  <si>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</si>
  <si>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</si>
  <si>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</si>
  <si>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</si>
  <si>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</si>
  <si>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</si>
  <si>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</si>
  <si>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</si>
  <si>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</si>
  <si>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</si>
  <si>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</si>
  <si>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</si>
  <si>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</si>
  <si>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</si>
  <si>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</si>
  <si>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</si>
  <si>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</si>
  <si>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</si>
  <si>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</si>
  <si>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</si>
  <si>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</si>
  <si>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</si>
  <si>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</si>
  <si>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</si>
  <si>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</si>
  <si>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</si>
  <si>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</si>
  <si>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</si>
  <si>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</si>
  <si>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</si>
  <si>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</si>
  <si>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</si>
  <si>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</si>
  <si>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</si>
  <si>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</si>
  <si>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</si>
  <si>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</si>
  <si>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</si>
  <si>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</si>
  <si>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</si>
  <si>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</si>
  <si>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</si>
  <si>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</si>
  <si>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</si>
  <si>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</si>
  <si>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</si>
  <si>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</si>
  <si>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</si>
  <si>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</si>
  <si>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</si>
  <si>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</si>
  <si>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</si>
  <si>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</si>
  <si>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</si>
  <si>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</si>
  <si>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</si>
  <si>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</si>
  <si>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</si>
  <si>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</si>
  <si>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</si>
  <si>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</si>
  <si>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</si>
  <si>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</si>
  <si>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</si>
  <si>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</si>
  <si>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</si>
  <si>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</si>
  <si>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</si>
  <si>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</si>
  <si>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</si>
  <si>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</si>
  <si>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</si>
  <si>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</si>
  <si>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</si>
  <si>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</si>
  <si>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</si>
  <si>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</si>
  <si>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</si>
  <si>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</si>
  <si>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</si>
  <si>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</si>
  <si>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</si>
  <si>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</si>
  <si>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</si>
  <si>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</si>
  <si>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</si>
  <si>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</si>
  <si>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</si>
  <si>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</si>
  <si>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</si>
  <si>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</si>
  <si>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</si>
  <si>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</si>
  <si>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</si>
  <si>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</si>
  <si>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</si>
  <si>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</si>
  <si>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</si>
  <si>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</si>
  <si>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</si>
  <si>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</si>
  <si>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</si>
  <si>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</si>
  <si>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</si>
  <si>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</si>
  <si>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</si>
  <si>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</si>
  <si>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</si>
  <si>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</si>
  <si>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</si>
  <si>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</si>
  <si>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</si>
  <si>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</si>
  <si>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</si>
  <si>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</si>
  <si>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</si>
  <si>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</si>
  <si>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</si>
  <si>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</si>
  <si>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</si>
  <si>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</si>
  <si>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</si>
  <si>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</si>
  <si>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</si>
  <si>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</si>
  <si>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</si>
  <si>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</si>
  <si>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</si>
  <si>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</si>
  <si>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</si>
  <si>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</si>
  <si>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</si>
  <si>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</si>
  <si>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</si>
  <si>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</si>
  <si>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</si>
  <si>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</si>
  <si>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</si>
  <si>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</si>
  <si>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</si>
  <si>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</si>
  <si>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</si>
  <si>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</si>
  <si>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</si>
  <si>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</si>
  <si>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</si>
  <si>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</si>
  <si>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</si>
  <si>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</si>
  <si>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</si>
  <si>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</si>
  <si>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</si>
  <si>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</si>
  <si>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</si>
  <si>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</si>
  <si>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</si>
  <si>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</si>
  <si>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</si>
  <si>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</si>
  <si>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</si>
  <si>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</si>
  <si>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</si>
  <si>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</si>
  <si>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</si>
  <si>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</si>
  <si>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</si>
  <si>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</si>
  <si>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</si>
  <si>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</si>
  <si>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</si>
  <si>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</si>
  <si>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</si>
  <si>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</si>
  <si>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</si>
  <si>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</si>
  <si>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</si>
  <si>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</si>
  <si>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</si>
  <si>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</si>
  <si>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</si>
  <si>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</si>
  <si>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</si>
  <si>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</si>
  <si>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</si>
  <si>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</si>
  <si>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</si>
  <si>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</si>
  <si>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</si>
  <si>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</si>
  <si>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</si>
  <si>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</si>
  <si>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</si>
  <si>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</si>
  <si>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</si>
  <si>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</si>
  <si>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</si>
  <si>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</si>
  <si>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</si>
  <si>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</si>
  <si>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</si>
  <si>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</si>
  <si>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</si>
  <si>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</si>
  <si>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</si>
  <si>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</si>
  <si>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</si>
  <si>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</si>
  <si>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</si>
  <si>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</si>
  <si>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</si>
  <si>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</si>
  <si>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</si>
  <si>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</si>
  <si>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</si>
  <si>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</si>
  <si>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</si>
  <si>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</si>
  <si>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</si>
  <si>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</si>
  <si>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</si>
  <si>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</si>
  <si>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</si>
  <si>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</si>
  <si>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</si>
  <si>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</si>
  <si>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</si>
  <si>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</si>
  <si>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</si>
  <si>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</si>
  <si>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</si>
  <si>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</si>
  <si>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</si>
  <si>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</si>
  <si>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</si>
  <si>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</si>
  <si>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</si>
  <si>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</si>
  <si>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</si>
  <si>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</si>
  <si>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</si>
  <si>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</si>
  <si>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</si>
  <si>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</si>
  <si>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</si>
  <si>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</si>
  <si>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</si>
  <si>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</si>
  <si>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</si>
  <si>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</si>
  <si>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</si>
  <si>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</si>
  <si>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</si>
  <si>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</si>
  <si>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</si>
  <si>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</si>
  <si>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</si>
  <si>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</si>
  <si>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</si>
  <si>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</si>
  <si>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</si>
  <si>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</si>
  <si>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</si>
  <si>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</si>
  <si>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</si>
  <si>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</si>
  <si>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</si>
  <si>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</si>
  <si>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</si>
  <si>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</si>
  <si>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</si>
  <si>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</si>
  <si>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</si>
  <si>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</si>
  <si>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</si>
  <si>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</si>
  <si>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</si>
  <si>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</si>
  <si>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</si>
  <si>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</si>
  <si>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</si>
  <si>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</si>
  <si>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</si>
  <si>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</si>
  <si>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</si>
  <si>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</si>
  <si>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</si>
  <si>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</si>
  <si>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</si>
  <si>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</si>
  <si>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</si>
  <si>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</si>
  <si>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</si>
  <si>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</si>
  <si>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</si>
  <si>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</si>
  <si>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</si>
  <si>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</si>
  <si>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</si>
  <si>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</si>
  <si>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</si>
  <si>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</si>
  <si>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</si>
  <si>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</si>
  <si>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</si>
  <si>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</si>
  <si>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</si>
  <si>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</si>
  <si>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</si>
  <si>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</si>
  <si>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</si>
  <si>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</si>
  <si>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</si>
  <si>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</si>
  <si>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</si>
  <si>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</si>
  <si>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</si>
  <si>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</si>
  <si>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</si>
  <si>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</si>
  <si>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</si>
  <si>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</si>
  <si>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</si>
  <si>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</si>
  <si>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</si>
  <si>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</si>
  <si>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</si>
  <si>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</si>
  <si>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</si>
  <si>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</si>
  <si>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</si>
  <si>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</si>
  <si>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</si>
  <si>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</si>
  <si>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</si>
  <si>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</si>
  <si>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</si>
  <si>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</si>
  <si>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</si>
  <si>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</si>
  <si>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</si>
  <si>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</si>
  <si>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</si>
  <si>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</si>
  <si>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</si>
  <si>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</si>
  <si>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</si>
  <si>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</si>
  <si>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</si>
  <si>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</si>
  <si>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</si>
  <si>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</si>
  <si>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</si>
  <si>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</si>
  <si>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</si>
  <si>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</si>
  <si>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</si>
  <si>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</si>
  <si>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</si>
  <si>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</si>
  <si>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</si>
  <si>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</si>
  <si>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</si>
  <si>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</si>
  <si>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</si>
  <si>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</si>
  <si>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</si>
  <si>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</si>
  <si>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</si>
  <si>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</si>
  <si>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</si>
  <si>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</si>
  <si>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</si>
  <si>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</si>
  <si>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</si>
  <si>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</si>
  <si>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</si>
  <si>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</si>
  <si>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</si>
  <si>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</si>
  <si>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</si>
  <si>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</si>
  <si>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</si>
  <si>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</si>
  <si>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</si>
  <si>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</si>
  <si>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</si>
  <si>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</si>
  <si>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</si>
  <si>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</si>
  <si>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</si>
  <si>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</si>
  <si>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</si>
  <si>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</si>
  <si>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</si>
  <si>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</si>
  <si>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</si>
  <si>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</si>
  <si>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</si>
  <si>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</si>
  <si>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</si>
  <si>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</si>
  <si>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</si>
  <si>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</si>
  <si>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</si>
  <si>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</si>
  <si>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</si>
  <si>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</si>
  <si>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</si>
  <si>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</si>
  <si>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</si>
  <si>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</si>
  <si>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</si>
  <si>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</si>
  <si>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</si>
  <si>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</si>
  <si>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</si>
  <si>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</si>
  <si>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</si>
  <si>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</si>
  <si>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</si>
  <si>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</si>
  <si>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</si>
  <si>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</si>
  <si>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</si>
  <si>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</si>
  <si>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</si>
  <si>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</si>
  <si>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</si>
  <si>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</si>
  <si>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</si>
  <si>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</si>
  <si>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</si>
  <si>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</si>
  <si>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</si>
  <si>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</si>
  <si>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</si>
  <si>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</si>
  <si>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</si>
  <si>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</si>
  <si>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</si>
  <si>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</si>
  <si>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</si>
  <si>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</si>
  <si>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</si>
  <si>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</si>
  <si>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</si>
  <si>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</si>
  <si>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</si>
  <si>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</si>
  <si>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</si>
  <si>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</si>
  <si>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</si>
  <si>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</si>
  <si>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</si>
  <si>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</si>
  <si>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</si>
  <si>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</si>
  <si>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</si>
  <si>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</si>
  <si>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</si>
  <si>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</si>
  <si>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</si>
  <si>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</si>
  <si>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</si>
  <si>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</si>
  <si>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</si>
  <si>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</si>
  <si>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</si>
  <si>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</si>
  <si>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</si>
  <si>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</si>
  <si>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</si>
  <si>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</si>
  <si>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</si>
  <si>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</si>
  <si>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</si>
  <si>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</si>
  <si>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</si>
  <si>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</si>
  <si>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</si>
  <si>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</si>
  <si>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</si>
  <si>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</si>
  <si>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</si>
  <si>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</si>
  <si>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</si>
  <si>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</si>
  <si>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</si>
  <si>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</si>
  <si>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</si>
  <si>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</si>
  <si>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</si>
  <si>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</si>
  <si>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</si>
  <si>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</si>
  <si>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</si>
  <si>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</si>
  <si>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</si>
  <si>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</si>
  <si>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</si>
  <si>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</si>
  <si>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</si>
  <si>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</si>
  <si>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</si>
  <si>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</si>
  <si>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</si>
  <si>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</si>
  <si>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</si>
  <si>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</si>
  <si>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</si>
  <si>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</si>
  <si>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</si>
  <si>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</si>
  <si>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</si>
  <si>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</si>
  <si>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</si>
  <si>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</si>
  <si>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</si>
  <si>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</si>
  <si>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</si>
  <si>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</si>
  <si>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</si>
  <si>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</si>
  <si>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</si>
  <si>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</si>
  <si>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</si>
  <si>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</si>
  <si>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</si>
  <si>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</si>
  <si>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</si>
  <si>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</si>
  <si>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</si>
  <si>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</si>
  <si>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</si>
  <si>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</si>
  <si>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</si>
  <si>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</si>
  <si>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</si>
  <si>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</si>
  <si>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</si>
  <si>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</si>
  <si>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</si>
  <si>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</si>
  <si>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</si>
  <si>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</si>
  <si>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</si>
  <si>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</si>
  <si>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</si>
  <si>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</si>
  <si>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</si>
  <si>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</si>
  <si>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</si>
  <si>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</si>
  <si>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</si>
  <si>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</si>
  <si>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</si>
  <si>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</si>
  <si>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</si>
  <si>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</si>
  <si>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</si>
  <si>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</si>
  <si>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</si>
  <si>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</si>
  <si>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</si>
  <si>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</si>
  <si>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</si>
  <si>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</si>
  <si>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</si>
  <si>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</si>
  <si>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</si>
  <si>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</si>
  <si>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</si>
  <si>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</si>
  <si>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</si>
  <si>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</si>
  <si>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</si>
  <si>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</si>
  <si>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</si>
  <si>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</si>
  <si>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</si>
  <si>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</si>
  <si>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</si>
  <si>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</si>
  <si>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</si>
  <si>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</si>
  <si>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</si>
  <si>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</si>
  <si>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</si>
  <si>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</si>
  <si>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</si>
  <si>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</si>
  <si>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</si>
  <si>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</si>
  <si>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</si>
  <si>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</si>
  <si>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</si>
  <si>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</si>
  <si>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</si>
  <si>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</si>
  <si>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</si>
  <si>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</si>
  <si>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</si>
  <si>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</si>
  <si>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</si>
  <si>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</si>
  <si>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</si>
  <si>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</si>
  <si>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</si>
  <si>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</si>
  <si>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</si>
  <si>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</si>
  <si>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</si>
  <si>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</si>
  <si>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</si>
  <si>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</si>
  <si>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</si>
  <si>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</si>
  <si>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</si>
  <si>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</si>
  <si>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</si>
  <si>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</si>
  <si>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</si>
  <si>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</si>
  <si>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</si>
  <si>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</si>
  <si>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</si>
  <si>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</si>
  <si>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</si>
  <si>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</si>
  <si>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</si>
  <si>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</si>
  <si>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</si>
  <si>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</si>
  <si>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</si>
  <si>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</si>
  <si>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</si>
  <si>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</si>
  <si>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</si>
  <si>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</si>
  <si>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</si>
  <si>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</si>
  <si>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</si>
  <si>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</si>
  <si>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</si>
  <si>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</si>
  <si>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</si>
  <si>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</si>
  <si>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</si>
  <si>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</si>
  <si>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</si>
  <si>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</si>
  <si>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</si>
  <si>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</si>
  <si>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</si>
  <si>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</si>
  <si>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</si>
  <si>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</si>
  <si>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</si>
  <si>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</si>
  <si>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</si>
  <si>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</si>
  <si>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</si>
  <si>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</si>
  <si>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</si>
  <si>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</si>
  <si>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</si>
  <si>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</si>
  <si>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</si>
  <si>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</si>
  <si>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</si>
  <si>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</si>
  <si>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</si>
  <si>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</si>
  <si>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</si>
  <si>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</si>
  <si>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</si>
  <si>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</si>
  <si>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</si>
  <si>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</si>
  <si>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</si>
  <si>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</si>
  <si>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</si>
  <si>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</si>
  <si>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</si>
  <si>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</si>
  <si>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</si>
  <si>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</si>
  <si>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</si>
  <si>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</si>
  <si>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</si>
  <si>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</si>
  <si>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</si>
  <si>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</si>
  <si>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</si>
  <si>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</si>
  <si>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</si>
  <si>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</si>
  <si>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</si>
  <si>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</si>
  <si>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</si>
  <si>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</si>
  <si>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</si>
  <si>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</si>
  <si>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</si>
  <si>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</si>
  <si>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</si>
  <si>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</si>
  <si>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</si>
  <si>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</si>
  <si>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</si>
  <si>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</si>
  <si>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</si>
  <si>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</si>
  <si>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</si>
  <si>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</si>
  <si>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</si>
  <si>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</si>
  <si>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</si>
  <si>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</si>
  <si>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</si>
  <si>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</si>
  <si>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</si>
  <si>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</si>
  <si>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</si>
  <si>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</si>
  <si>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</si>
  <si>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</si>
  <si>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</si>
  <si>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</si>
  <si>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</si>
  <si>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</si>
  <si>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</si>
  <si>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</si>
  <si>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</si>
  <si>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</si>
  <si>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</si>
  <si>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</si>
  <si>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</si>
  <si>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</si>
  <si>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</si>
  <si>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</si>
  <si>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</si>
  <si>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</si>
  <si>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</si>
  <si>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</si>
  <si>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</si>
  <si>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</si>
  <si>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</si>
  <si>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</si>
  <si>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</si>
  <si>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</si>
  <si>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</si>
  <si>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</si>
  <si>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</si>
  <si>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</si>
  <si>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</si>
  <si>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</si>
  <si>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</si>
  <si>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</si>
  <si>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</si>
  <si>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</si>
  <si>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</si>
  <si>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</si>
  <si>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</si>
  <si>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</si>
  <si>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</si>
  <si>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</si>
  <si>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</si>
  <si>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</si>
  <si>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</si>
  <si>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</si>
  <si>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</si>
  <si>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</si>
  <si>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</si>
  <si>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</si>
  <si>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</si>
  <si>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</si>
  <si>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</si>
  <si>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</si>
  <si>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</si>
  <si>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</si>
  <si>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</si>
  <si>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</si>
  <si>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</si>
  <si>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</si>
  <si>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</si>
  <si>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</si>
  <si>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</si>
  <si>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</si>
  <si>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</si>
  <si>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</si>
  <si>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</si>
  <si>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</si>
  <si>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</si>
  <si>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</si>
  <si>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</si>
  <si>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</si>
  <si>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</si>
  <si>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</si>
  <si>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</si>
  <si>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</si>
  <si>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</si>
  <si>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</si>
  <si>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</si>
  <si>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</si>
  <si>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</si>
  <si>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</si>
  <si>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</si>
  <si>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</si>
  <si>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</si>
  <si>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</si>
  <si>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</si>
  <si>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</si>
  <si>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</si>
  <si>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</si>
  <si>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</si>
  <si>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</si>
  <si>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</si>
  <si>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</si>
  <si>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</si>
  <si>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</si>
  <si>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</si>
  <si>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</si>
  <si>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</si>
  <si>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</si>
  <si>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</si>
  <si>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</si>
  <si>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</si>
  <si>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</si>
  <si>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</si>
  <si>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</si>
  <si>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</si>
  <si>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</si>
  <si>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</si>
  <si>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</si>
  <si>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</si>
  <si>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</si>
  <si>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</si>
  <si>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</si>
  <si>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</si>
  <si>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</si>
  <si>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</si>
  <si>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</si>
  <si>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</si>
  <si>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</si>
  <si>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</si>
  <si>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</si>
  <si>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</si>
  <si>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</si>
  <si>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</si>
  <si>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</si>
  <si>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</si>
  <si>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</si>
  <si>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</si>
  <si>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</si>
  <si>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</si>
  <si>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</si>
  <si>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</si>
  <si>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</si>
  <si>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</si>
  <si>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</si>
  <si>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</si>
  <si>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</si>
  <si>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</si>
  <si>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</si>
  <si>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</si>
  <si>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</si>
  <si>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</si>
  <si>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</si>
  <si>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</si>
  <si>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</si>
  <si>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</si>
  <si>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</si>
  <si>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</si>
  <si>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</si>
  <si>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</si>
  <si>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</si>
  <si>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</si>
  <si>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</si>
  <si>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</si>
  <si>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</si>
  <si>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</si>
  <si>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</si>
  <si>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</si>
  <si>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</si>
  <si>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</si>
  <si>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</si>
  <si>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</si>
  <si>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</si>
  <si>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</si>
  <si>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</si>
  <si>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</si>
  <si>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</si>
  <si>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</si>
  <si>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</si>
  <si>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</si>
  <si>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</si>
  <si>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</si>
  <si>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</si>
  <si>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</si>
  <si>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</si>
  <si>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</si>
  <si>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</si>
  <si>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</si>
  <si>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</si>
  <si>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</si>
  <si>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</si>
  <si>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</si>
  <si>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</si>
  <si>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</si>
  <si>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</si>
  <si>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</si>
  <si>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</si>
  <si>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</si>
  <si>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</si>
  <si>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</si>
  <si>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</si>
  <si>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</si>
  <si>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</si>
  <si>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</si>
  <si>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</si>
  <si>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</si>
  <si>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</si>
  <si>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</si>
  <si>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</si>
  <si>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</si>
  <si>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</si>
  <si>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</si>
  <si>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</si>
  <si>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</si>
  <si>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</si>
  <si>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</si>
  <si>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</si>
  <si>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</si>
  <si>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</si>
  <si>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</si>
  <si>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</si>
  <si>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</si>
  <si>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</si>
  <si>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</si>
  <si>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</si>
  <si>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</si>
  <si>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</si>
  <si>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</si>
  <si>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</si>
  <si>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</si>
  <si>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</si>
  <si>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</si>
  <si>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</si>
  <si>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</si>
  <si>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</si>
  <si>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</si>
  <si>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</si>
  <si>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</si>
  <si>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</si>
  <si>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</si>
  <si>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</si>
  <si>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</si>
  <si>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</si>
  <si>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</si>
  <si>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</si>
  <si>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</si>
  <si>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</si>
  <si>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</si>
  <si>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</si>
  <si>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</si>
  <si>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</si>
  <si>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</si>
  <si>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</si>
  <si>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</si>
  <si>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</si>
  <si>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</si>
  <si>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</si>
  <si>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</si>
  <si>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</si>
  <si>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</si>
  <si>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</si>
  <si>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</si>
  <si>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</si>
  <si>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</si>
  <si>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</si>
  <si>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</si>
  <si>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</si>
  <si>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</si>
  <si>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</si>
  <si>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</si>
  <si>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</si>
  <si>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</si>
  <si>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</si>
  <si>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</si>
  <si>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</si>
  <si>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</si>
  <si>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</si>
  <si>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</si>
  <si>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</si>
  <si>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</si>
  <si>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</si>
  <si>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</si>
  <si>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</si>
  <si>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</si>
  <si>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</si>
  <si>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</si>
  <si>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</si>
  <si>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</si>
  <si>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</si>
  <si>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</si>
  <si>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</si>
  <si>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</si>
  <si>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</si>
  <si>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</si>
  <si>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</si>
  <si>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</si>
  <si>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</si>
  <si>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</si>
  <si>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</si>
  <si>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</si>
  <si>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</si>
  <si>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</si>
  <si>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</si>
  <si>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</si>
  <si>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</si>
  <si>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</si>
  <si>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</si>
  <si>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</si>
  <si>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</si>
  <si>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</si>
  <si>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</si>
  <si>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</si>
  <si>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</si>
  <si>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</si>
  <si>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</si>
  <si>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</si>
  <si>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</si>
  <si>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</si>
  <si>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</si>
  <si>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</si>
  <si>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</si>
  <si>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</si>
  <si>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</si>
  <si>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</si>
  <si>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</si>
  <si>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</si>
  <si>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</si>
  <si>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</si>
  <si>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</si>
  <si>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</si>
  <si>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</si>
  <si>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</si>
  <si>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</si>
  <si>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</si>
  <si>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</si>
  <si>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</si>
  <si>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</si>
  <si>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</si>
  <si>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</si>
  <si>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</si>
  <si>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</si>
  <si>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</si>
  <si>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</si>
  <si>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</si>
  <si>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</si>
  <si>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</si>
  <si>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</si>
  <si>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</si>
  <si>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</si>
  <si>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</si>
  <si>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</si>
  <si>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</si>
  <si>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</si>
  <si>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</si>
  <si>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</si>
  <si>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</si>
  <si>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</si>
  <si>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</si>
  <si>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</si>
  <si>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</si>
  <si>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</si>
  <si>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</si>
  <si>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</si>
  <si>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</si>
  <si>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</si>
  <si>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</si>
  <si>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</si>
  <si>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</si>
  <si>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</si>
  <si>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</si>
  <si>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</si>
  <si>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</si>
  <si>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</si>
  <si>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</si>
  <si>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</si>
  <si>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</si>
  <si>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</si>
  <si>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</si>
  <si>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</si>
  <si>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</si>
  <si>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</si>
  <si>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</si>
  <si>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</si>
  <si>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</si>
  <si>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</si>
  <si>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</si>
  <si>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</si>
  <si>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</si>
  <si>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</si>
  <si>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</si>
  <si>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</si>
  <si>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</si>
  <si>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</si>
  <si>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</si>
  <si>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</si>
  <si>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</si>
  <si>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</si>
  <si>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</si>
  <si>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</si>
  <si>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</si>
  <si>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</si>
  <si>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</si>
  <si>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</si>
  <si>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</si>
  <si>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</si>
  <si>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</si>
  <si>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</si>
  <si>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</si>
  <si>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</si>
  <si>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</si>
  <si>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</si>
  <si>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</si>
  <si>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</si>
  <si>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</si>
  <si>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</si>
  <si>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</si>
  <si>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</si>
  <si>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</si>
  <si>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</si>
  <si>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</si>
  <si>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</si>
  <si>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</si>
  <si>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</si>
  <si>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</si>
  <si>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</si>
  <si>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</si>
  <si>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</si>
  <si>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</si>
  <si>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</si>
  <si>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</si>
  <si>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</si>
  <si>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</si>
  <si>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</si>
  <si>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</si>
  <si>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</si>
  <si>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</si>
  <si>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</si>
  <si>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</si>
  <si>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</si>
  <si>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</si>
  <si>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</si>
  <si>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</si>
  <si>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</si>
  <si>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</si>
  <si>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</si>
  <si>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</si>
  <si>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</si>
  <si>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</si>
  <si>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</si>
  <si>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</si>
  <si>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</si>
  <si>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</si>
  <si>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</si>
  <si>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</si>
  <si>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</si>
  <si>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</si>
  <si>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</si>
  <si>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</si>
  <si>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</si>
  <si>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</si>
  <si>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</si>
  <si>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</si>
  <si>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</si>
  <si>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</si>
  <si>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</si>
  <si>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</si>
  <si>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</si>
  <si>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</si>
  <si>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</si>
  <si>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</si>
  <si>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</si>
  <si>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</si>
  <si>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</si>
  <si>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</si>
  <si>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</si>
  <si>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</si>
  <si>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</si>
  <si>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</si>
  <si>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</si>
  <si>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</si>
  <si>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</si>
  <si>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</si>
  <si>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</si>
  <si>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</si>
  <si>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</si>
  <si>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</si>
  <si>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</si>
  <si>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</si>
  <si>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</si>
  <si>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</si>
  <si>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</si>
  <si>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</si>
  <si>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</si>
  <si>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</si>
  <si>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</si>
  <si>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</si>
  <si>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</si>
  <si>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</si>
  <si>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</si>
  <si>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</si>
  <si>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</si>
  <si>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</si>
  <si>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</si>
  <si>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</si>
  <si>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</si>
  <si>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</si>
  <si>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</si>
  <si>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</si>
  <si>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</si>
  <si>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</si>
  <si>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</si>
  <si>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</si>
  <si>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</si>
  <si>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</si>
  <si>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</si>
  <si>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</si>
  <si>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</si>
  <si>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</si>
  <si>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</si>
  <si>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</si>
  <si>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</si>
  <si>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</si>
  <si>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</si>
  <si>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</si>
  <si>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</si>
  <si>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</si>
  <si>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</si>
  <si>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</si>
  <si>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</si>
  <si>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</si>
  <si>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</si>
  <si>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</si>
  <si>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</si>
  <si>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</si>
  <si>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</si>
  <si>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</si>
  <si>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</si>
  <si>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</si>
  <si>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</si>
  <si>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</si>
  <si>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</si>
  <si>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</si>
  <si>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</si>
  <si>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</si>
  <si>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</si>
  <si>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</si>
  <si>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</si>
  <si>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</si>
  <si>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</si>
  <si>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</si>
  <si>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</si>
  <si>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</si>
  <si>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</si>
  <si>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</si>
  <si>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</si>
  <si>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</si>
  <si>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</si>
  <si>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</si>
  <si>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</si>
  <si>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</si>
  <si>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</si>
  <si>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</si>
  <si>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</si>
  <si>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</si>
  <si>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</si>
  <si>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</si>
  <si>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</si>
  <si>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</si>
  <si>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</si>
  <si>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</si>
  <si>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</si>
  <si>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</si>
  <si>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</si>
  <si>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</si>
  <si>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</si>
  <si>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</si>
  <si>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</si>
  <si>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</si>
  <si>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</si>
  <si>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</si>
  <si>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</si>
  <si>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</si>
  <si>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</si>
  <si>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</si>
  <si>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</si>
  <si>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</si>
  <si>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</si>
  <si>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</si>
  <si>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</si>
  <si>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</si>
  <si>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</si>
  <si>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</si>
  <si>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</si>
  <si>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</si>
  <si>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</si>
  <si>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</si>
  <si>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</si>
  <si>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</si>
  <si>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</si>
  <si>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</si>
  <si>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</si>
  <si>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</si>
  <si>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</si>
  <si>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</si>
  <si>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</si>
  <si>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</si>
  <si>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</si>
  <si>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</si>
  <si>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</si>
  <si>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</si>
  <si>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</si>
  <si>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</si>
  <si>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</si>
  <si>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</si>
  <si>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</si>
  <si>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</si>
  <si>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</si>
  <si>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</si>
  <si>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</si>
  <si>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</si>
  <si>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</si>
  <si>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</si>
  <si>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</si>
  <si>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</si>
  <si>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</si>
  <si>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</si>
  <si>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</si>
  <si>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</si>
  <si>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</si>
  <si>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</si>
  <si>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</si>
  <si>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</si>
  <si>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</si>
  <si>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</si>
  <si>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</si>
  <si>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</si>
  <si>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</si>
  <si>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</si>
  <si>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</si>
  <si>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</si>
  <si>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</si>
  <si>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</si>
  <si>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</si>
  <si>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</si>
  <si>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</si>
  <si>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</si>
  <si>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</si>
  <si>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</si>
  <si>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</si>
  <si>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</si>
  <si>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</si>
  <si>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</si>
  <si>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</si>
  <si>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</si>
  <si>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</si>
  <si>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</si>
  <si>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</si>
  <si>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</si>
  <si>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</si>
  <si>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</si>
  <si>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</si>
  <si>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</si>
  <si>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</si>
  <si>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</si>
  <si>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</si>
  <si>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</si>
  <si>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</si>
  <si>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</si>
  <si>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</si>
  <si>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</si>
  <si>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</si>
  <si>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</si>
  <si>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</si>
  <si>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</si>
  <si>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</si>
  <si>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</si>
  <si>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</si>
  <si>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</si>
  <si>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</si>
  <si>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</si>
  <si>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</si>
  <si>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</si>
  <si>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</si>
  <si>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</si>
  <si>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</si>
  <si>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</si>
  <si>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</si>
  <si>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</si>
  <si>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</si>
  <si>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</si>
  <si>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</si>
  <si>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</si>
  <si>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</si>
  <si>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</si>
  <si>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</si>
  <si>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</si>
  <si>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</si>
  <si>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</si>
  <si>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</si>
  <si>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</si>
  <si>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</si>
  <si>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</si>
  <si>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</si>
  <si>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</si>
  <si>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</si>
  <si>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</si>
  <si>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</si>
  <si>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</si>
  <si>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</si>
  <si>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</si>
  <si>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</si>
  <si>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</si>
  <si>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</si>
  <si>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</si>
  <si>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</si>
  <si>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</si>
  <si>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</si>
  <si>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</si>
  <si>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</si>
  <si>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</si>
  <si>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</si>
  <si>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</si>
  <si>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</si>
  <si>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</si>
  <si>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</si>
  <si>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</si>
  <si>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</si>
  <si>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</si>
  <si>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</si>
  <si>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</si>
  <si>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</si>
  <si>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</si>
  <si>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</si>
  <si>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</si>
  <si>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</si>
  <si>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</si>
  <si>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</si>
  <si>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</si>
  <si>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</si>
  <si>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</si>
  <si>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</si>
  <si>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</si>
  <si>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</si>
  <si>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</si>
  <si>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</si>
  <si>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</si>
  <si>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</si>
  <si>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</si>
  <si>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</si>
  <si>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</si>
  <si>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</si>
  <si>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</si>
  <si>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</si>
  <si>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</si>
  <si>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</si>
  <si>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</si>
  <si>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</si>
  <si>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</si>
  <si>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</si>
  <si>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</si>
  <si>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</si>
  <si>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</si>
  <si>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</si>
  <si>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</si>
  <si>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</si>
  <si>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</si>
  <si>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</si>
  <si>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</si>
  <si>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</si>
  <si>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</si>
  <si>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</si>
  <si>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</si>
  <si>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</si>
  <si>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</si>
  <si>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</si>
  <si>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</si>
  <si>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</si>
  <si>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</si>
  <si>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</si>
  <si>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</si>
  <si>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</si>
  <si>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</si>
  <si>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</si>
  <si>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</si>
  <si>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</si>
  <si>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</si>
  <si>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</si>
  <si>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</si>
  <si>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</si>
  <si>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</si>
  <si>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</si>
  <si>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</si>
  <si>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</si>
  <si>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</si>
  <si>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</si>
  <si>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</si>
  <si>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</si>
  <si>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</si>
  <si>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</si>
  <si>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</si>
  <si>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</si>
  <si>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</si>
  <si>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</si>
  <si>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</si>
  <si>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</si>
  <si>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</si>
  <si>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</si>
  <si>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</si>
  <si>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</si>
  <si>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</si>
  <si>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</si>
  <si>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</si>
  <si>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</si>
  <si>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</si>
  <si>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</si>
  <si>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</si>
  <si>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</si>
  <si>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</si>
  <si>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</si>
  <si>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</si>
  <si>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</si>
  <si>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</si>
  <si>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</si>
  <si>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</si>
  <si>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</si>
  <si>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</si>
  <si>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</si>
  <si>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</si>
  <si>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</si>
  <si>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</si>
  <si>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</si>
  <si>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</si>
  <si>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</si>
  <si>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</si>
  <si>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</si>
  <si>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</si>
  <si>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</si>
  <si>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</si>
  <si>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</si>
  <si>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</si>
  <si>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</si>
  <si>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</si>
  <si>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</si>
  <si>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</si>
  <si>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</si>
  <si>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</si>
  <si>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</si>
  <si>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</si>
  <si>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</si>
  <si>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</si>
  <si>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</si>
  <si>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</si>
  <si>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</si>
  <si>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</si>
  <si>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</si>
  <si>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</si>
  <si>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</si>
  <si>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</si>
  <si>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</si>
  <si>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</si>
  <si>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</si>
  <si>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</si>
  <si>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</si>
  <si>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</si>
  <si>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</si>
  <si>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</si>
  <si>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</si>
  <si>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</si>
  <si>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</si>
  <si>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</si>
  <si>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</si>
  <si>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</si>
  <si>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</si>
  <si>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</si>
  <si>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</si>
  <si>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</si>
  <si>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</si>
  <si>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</si>
  <si>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</si>
  <si>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</si>
  <si>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</si>
  <si>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</si>
  <si>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</si>
  <si>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</si>
  <si>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</si>
  <si>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</si>
  <si>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</si>
  <si>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</si>
  <si>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</si>
  <si>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</si>
  <si>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</si>
  <si>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</si>
  <si>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</si>
  <si>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</si>
  <si>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</si>
  <si>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</si>
  <si>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</si>
  <si>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</si>
  <si>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</si>
  <si>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</si>
  <si>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</si>
  <si>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</si>
  <si>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</si>
  <si>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</si>
  <si>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</si>
  <si>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</si>
  <si>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</si>
  <si>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</si>
  <si>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</si>
  <si>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</si>
  <si>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</si>
  <si>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</si>
  <si>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</si>
  <si>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</si>
  <si>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</si>
  <si>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</si>
  <si>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</si>
  <si>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</si>
  <si>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</si>
  <si>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</si>
  <si>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</si>
  <si>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</si>
  <si>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</si>
  <si>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</si>
  <si>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</si>
  <si>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</si>
  <si>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</si>
  <si>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</si>
  <si>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</si>
  <si>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</si>
  <si>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</si>
  <si>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</si>
  <si>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</si>
  <si>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</si>
  <si>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</si>
  <si>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</si>
  <si>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</si>
  <si>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</si>
  <si>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</si>
  <si>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</si>
  <si>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</si>
  <si>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</si>
  <si>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</si>
  <si>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</si>
  <si>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</si>
  <si>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</si>
  <si>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</si>
  <si>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</si>
  <si>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</si>
  <si>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</si>
  <si>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</si>
  <si>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</si>
  <si>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</si>
  <si>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</si>
  <si>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</si>
  <si>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</si>
  <si>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</si>
  <si>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</si>
  <si>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</si>
  <si>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</si>
  <si>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</si>
  <si>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</si>
  <si>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</si>
  <si>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</si>
  <si>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</si>
  <si>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</si>
  <si>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</si>
  <si>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</si>
  <si>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</si>
  <si>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</si>
  <si>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</si>
  <si>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</si>
  <si>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</si>
  <si>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</si>
  <si>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</si>
  <si>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</si>
  <si>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</si>
  <si>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</si>
  <si>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</si>
  <si>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</si>
  <si>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</si>
  <si>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</si>
  <si>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</si>
  <si>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</si>
  <si>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</si>
  <si>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</si>
  <si>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</si>
  <si>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</si>
  <si>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</si>
  <si>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</si>
  <si>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</si>
  <si>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</si>
  <si>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</si>
  <si>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</si>
  <si>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</si>
  <si>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</si>
  <si>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</si>
  <si>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</si>
  <si>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</si>
  <si>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</si>
  <si>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</si>
  <si>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</si>
  <si>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</si>
  <si>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</si>
  <si>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</si>
  <si>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</si>
  <si>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</si>
  <si>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</si>
  <si>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</si>
  <si>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</si>
  <si>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</si>
  <si>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</si>
  <si>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</si>
  <si>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</si>
  <si>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</si>
  <si>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</si>
  <si>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</si>
  <si>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</si>
  <si>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</si>
  <si>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</si>
  <si>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</si>
  <si>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</si>
  <si>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</si>
  <si>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</si>
  <si>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</si>
  <si>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</si>
  <si>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</si>
  <si>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</si>
  <si>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</si>
  <si>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</si>
  <si>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</si>
  <si>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</si>
  <si>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</si>
  <si>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</si>
  <si>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</si>
  <si>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</si>
  <si>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</si>
  <si>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</si>
  <si>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</si>
  <si>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</si>
  <si>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</si>
  <si>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</si>
  <si>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</si>
  <si>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</si>
  <si>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</si>
  <si>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</si>
  <si>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</si>
  <si>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</si>
  <si>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</si>
  <si>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</si>
  <si>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</si>
  <si>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</si>
  <si>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</si>
  <si>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</si>
  <si>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</si>
  <si>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</si>
  <si>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</si>
  <si>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</si>
  <si>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</si>
  <si>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</si>
  <si>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</si>
  <si>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</si>
  <si>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</si>
  <si>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</si>
  <si>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</si>
  <si>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</si>
  <si>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</si>
  <si>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</si>
  <si>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</si>
  <si>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</si>
  <si>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</si>
  <si>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</si>
  <si>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</si>
  <si>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</si>
  <si>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</si>
  <si>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</si>
  <si>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</si>
  <si>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</si>
  <si>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</si>
  <si>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</si>
  <si>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</si>
  <si>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</si>
  <si>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</si>
  <si>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</si>
  <si>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</si>
  <si>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</si>
  <si>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</si>
  <si>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</si>
  <si>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</si>
  <si>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</si>
  <si>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</si>
  <si>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</si>
  <si>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</si>
  <si>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</si>
  <si>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</si>
  <si>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</si>
  <si>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</si>
  <si>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</si>
  <si>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</si>
  <si>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</si>
  <si>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</si>
  <si>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</si>
  <si>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</si>
  <si>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</si>
  <si>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</si>
  <si>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</si>
  <si>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</si>
  <si>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</si>
  <si>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</si>
  <si>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</si>
  <si>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</si>
  <si>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</si>
  <si>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</si>
  <si>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</si>
  <si>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</si>
  <si>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</si>
  <si>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</si>
  <si>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</si>
  <si>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</si>
  <si>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</si>
  <si>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</si>
  <si>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</si>
  <si>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</si>
  <si>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</si>
  <si>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</si>
  <si>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</si>
  <si>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</si>
  <si>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</si>
  <si>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</si>
  <si>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</si>
  <si>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</si>
  <si>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</si>
  <si>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</si>
  <si>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</si>
  <si>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</si>
  <si>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</si>
  <si>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</si>
  <si>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</si>
  <si>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</si>
  <si>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</si>
  <si>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</si>
  <si>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</si>
  <si>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</si>
  <si>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</si>
  <si>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</si>
  <si>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</si>
  <si>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</si>
  <si>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</si>
  <si>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</si>
  <si>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</si>
  <si>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</si>
  <si>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</si>
  <si>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</si>
  <si>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</si>
  <si>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</si>
  <si>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</si>
  <si>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</si>
  <si>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</si>
  <si>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</si>
  <si>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</si>
  <si>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</si>
  <si>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</si>
  <si>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</si>
  <si>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</si>
  <si>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</si>
  <si>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</si>
  <si>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</si>
  <si>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</si>
  <si>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</si>
  <si>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</si>
  <si>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</si>
  <si>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</si>
  <si>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</si>
  <si>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</si>
  <si>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</si>
  <si>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</si>
  <si>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</si>
  <si>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</si>
  <si>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</si>
  <si>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</si>
  <si>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</si>
  <si>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</si>
  <si>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</si>
  <si>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</si>
  <si>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</si>
  <si>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</si>
  <si>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</si>
  <si>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</si>
  <si>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</si>
  <si>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</si>
  <si>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</si>
  <si>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</si>
  <si>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</si>
  <si>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</si>
  <si>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</si>
  <si>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</si>
  <si>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</si>
  <si>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</si>
  <si>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</si>
  <si>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</si>
  <si>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</si>
  <si>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</si>
  <si>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</si>
  <si>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</si>
  <si>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</si>
  <si>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</si>
  <si>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</si>
  <si>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</si>
  <si>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</si>
  <si>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</si>
  <si>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</si>
  <si>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</si>
  <si>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</si>
  <si>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</si>
  <si>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</si>
  <si>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</si>
  <si>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</si>
  <si>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</si>
  <si>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</si>
  <si>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</si>
  <si>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</si>
  <si>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</si>
  <si>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</si>
  <si>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</si>
  <si>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</si>
  <si>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</si>
  <si>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</si>
  <si>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</si>
  <si>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</si>
  <si>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</si>
  <si>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</si>
  <si>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</si>
  <si>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</si>
  <si>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</si>
  <si>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</si>
  <si>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</si>
  <si>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</si>
  <si>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</si>
  <si>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</si>
  <si>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</si>
  <si>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</si>
  <si>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</si>
  <si>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</si>
  <si>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</si>
  <si>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</si>
  <si>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</si>
  <si>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</si>
  <si>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</si>
  <si>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</si>
  <si>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</si>
  <si>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</si>
  <si>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</si>
  <si>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</si>
  <si>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</si>
  <si>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</si>
  <si>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</si>
  <si>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</si>
  <si>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</si>
  <si>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</si>
  <si>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</si>
  <si>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</si>
  <si>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</si>
  <si>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</si>
  <si>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</si>
  <si>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</si>
  <si>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</si>
  <si>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</si>
  <si>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</si>
  <si>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</si>
  <si>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</si>
  <si>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</si>
  <si>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</si>
  <si>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</si>
  <si>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</si>
  <si>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</si>
  <si>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</si>
  <si>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</si>
  <si>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</si>
  <si>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</si>
  <si>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</si>
  <si>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</si>
  <si>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</si>
  <si>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</si>
  <si>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</si>
  <si>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</si>
  <si>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</si>
  <si>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</si>
  <si>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</si>
  <si>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</si>
  <si>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</si>
  <si>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</si>
  <si>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</si>
  <si>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</si>
  <si>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</si>
  <si>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</si>
  <si>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</si>
  <si>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</si>
  <si>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</si>
  <si>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</si>
  <si>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</si>
  <si>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</si>
  <si>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</si>
  <si>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</si>
  <si>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</si>
  <si>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</si>
  <si>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</si>
  <si>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</si>
  <si>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</si>
  <si>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</si>
  <si>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</si>
  <si>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</si>
  <si>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</si>
  <si>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</si>
  <si>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</si>
  <si>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</si>
  <si>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</si>
  <si>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</si>
  <si>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</si>
  <si>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</si>
  <si>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</si>
  <si>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</si>
  <si>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</si>
  <si>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</si>
  <si>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</si>
  <si>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</si>
  <si>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</si>
  <si>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</si>
  <si>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</si>
  <si>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</si>
  <si>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</si>
  <si>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</si>
  <si>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</si>
  <si>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</si>
  <si>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</si>
  <si>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</si>
  <si>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</si>
  <si>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</si>
  <si>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</si>
  <si>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</si>
  <si>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</si>
  <si>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</si>
  <si>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</si>
  <si>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</si>
  <si>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</si>
  <si>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</si>
  <si>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</si>
  <si>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</si>
  <si>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</si>
  <si>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</si>
  <si>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</si>
  <si>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</si>
  <si>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</si>
  <si>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</si>
  <si>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</si>
  <si>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</si>
  <si>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</si>
  <si>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</si>
  <si>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</si>
  <si>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</si>
  <si>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</si>
  <si>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</si>
  <si>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</si>
  <si>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</si>
  <si>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</si>
  <si>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</si>
  <si>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</si>
  <si>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</si>
  <si>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</si>
  <si>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</si>
  <si>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</si>
  <si>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</si>
  <si>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</si>
  <si>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</si>
  <si>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</si>
  <si>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</si>
  <si>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</si>
  <si>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</si>
  <si>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</si>
  <si>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</si>
  <si>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</si>
  <si>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</si>
  <si>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</si>
  <si>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</si>
  <si>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</si>
  <si>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</si>
  <si>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</si>
  <si>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</si>
  <si>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</si>
  <si>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</si>
  <si>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</si>
  <si>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</si>
  <si>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</si>
  <si>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</si>
  <si>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</si>
  <si>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</si>
  <si>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</si>
  <si>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</si>
  <si>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</si>
  <si>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</si>
  <si>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</si>
  <si>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</si>
  <si>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</si>
  <si>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</si>
  <si>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</si>
  <si>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</si>
  <si>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</si>
  <si>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</si>
  <si>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</si>
  <si>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</si>
  <si>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</si>
  <si>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</si>
  <si>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</si>
  <si>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</si>
  <si>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</si>
  <si>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</si>
  <si>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</si>
  <si>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</si>
  <si>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</si>
  <si>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</si>
  <si>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</si>
  <si>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</si>
  <si>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</si>
  <si>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</si>
  <si>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</si>
  <si>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</si>
  <si>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</si>
  <si>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</si>
  <si>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</si>
  <si>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</si>
  <si>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</si>
  <si>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</si>
  <si>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</si>
  <si>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</si>
  <si>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</si>
  <si>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</si>
  <si>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</si>
  <si>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</si>
  <si>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</si>
  <si>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</si>
  <si>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</si>
  <si>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</si>
  <si>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</si>
  <si>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</si>
  <si>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</si>
  <si>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</si>
  <si>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</si>
  <si>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</si>
  <si>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</si>
  <si>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</si>
  <si>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</si>
  <si>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</si>
  <si>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</si>
  <si>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</si>
  <si>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</si>
  <si>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</si>
  <si>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</si>
  <si>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</si>
  <si>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</si>
  <si>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</si>
  <si>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</si>
  <si>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</si>
  <si>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</si>
  <si>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</si>
  <si>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</si>
  <si>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</si>
  <si>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</si>
  <si>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</si>
  <si>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</si>
  <si>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</si>
  <si>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</si>
  <si>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</si>
  <si>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</si>
  <si>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</si>
  <si>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</si>
  <si>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</si>
  <si>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</si>
  <si>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</si>
  <si>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</si>
  <si>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</si>
  <si>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</si>
  <si>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</si>
  <si>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</si>
  <si>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</si>
  <si>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</si>
  <si>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</si>
  <si>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</si>
  <si>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</si>
  <si>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</si>
  <si>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</si>
  <si>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</si>
  <si>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</si>
  <si>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</si>
  <si>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</si>
  <si>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</si>
  <si>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</si>
  <si>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</si>
  <si>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</si>
  <si>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</si>
  <si>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</si>
  <si>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</si>
  <si>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</si>
  <si>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</si>
  <si>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</si>
  <si>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</si>
  <si>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</si>
  <si>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</si>
  <si>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</si>
  <si>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</si>
  <si>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</si>
  <si>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</si>
  <si>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</si>
  <si>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</si>
  <si>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</si>
  <si>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</si>
  <si>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</si>
  <si>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</si>
  <si>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</si>
  <si>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</si>
  <si>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</si>
  <si>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</si>
  <si>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</si>
  <si>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</si>
  <si>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</si>
  <si>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</si>
  <si>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</si>
  <si>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</si>
  <si>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</si>
  <si>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</si>
  <si>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</si>
  <si>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</si>
  <si>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</si>
  <si>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</si>
  <si>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</si>
  <si>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</si>
  <si>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</si>
  <si>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</si>
  <si>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</si>
  <si>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</si>
  <si>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</si>
  <si>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</si>
  <si>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</si>
  <si>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</si>
  <si>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</si>
  <si>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</si>
  <si>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</si>
  <si>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</si>
  <si>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</si>
  <si>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</si>
  <si>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</si>
  <si>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</si>
  <si>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</si>
  <si>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</si>
  <si>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</si>
  <si>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</si>
  <si>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</si>
  <si>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</si>
  <si>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</si>
  <si>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</si>
  <si>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</si>
  <si>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</si>
  <si>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</si>
  <si>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</si>
  <si>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</si>
  <si>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</si>
  <si>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</si>
  <si>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</si>
  <si>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</si>
  <si>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</si>
  <si>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</si>
  <si>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</si>
  <si>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</si>
  <si>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</si>
  <si>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</si>
  <si>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</si>
  <si>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</si>
  <si>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</si>
  <si>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</si>
  <si>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</si>
  <si>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</si>
  <si>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</si>
  <si>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</si>
  <si>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</si>
  <si>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</si>
  <si>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</si>
  <si>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</si>
  <si>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</si>
  <si>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</si>
  <si>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</si>
  <si>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</si>
  <si>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</si>
  <si>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</si>
  <si>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</si>
  <si>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</si>
  <si>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</si>
  <si>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</si>
  <si>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</si>
  <si>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</si>
  <si>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</si>
  <si>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</si>
  <si>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</si>
  <si>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</si>
  <si>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</si>
  <si>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</si>
  <si>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</si>
  <si>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</si>
  <si>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</si>
  <si>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</si>
  <si>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</si>
  <si>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</si>
  <si>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</si>
  <si>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</si>
  <si>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</si>
  <si>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</si>
  <si>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</si>
  <si>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</si>
  <si>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</si>
  <si>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</si>
  <si>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</si>
  <si>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</si>
  <si>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</si>
  <si>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</si>
  <si>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</si>
  <si>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</si>
  <si>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</si>
  <si>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</si>
  <si>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</si>
  <si>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</si>
  <si>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</si>
  <si>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</si>
  <si>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</si>
  <si>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</si>
  <si>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</si>
  <si>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</si>
  <si>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</si>
  <si>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</si>
  <si>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</si>
  <si>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</si>
  <si>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</si>
  <si>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</si>
  <si>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</si>
  <si>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</si>
  <si>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</si>
  <si>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</si>
  <si>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</si>
  <si>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</si>
  <si>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</si>
  <si>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</si>
  <si>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</si>
  <si>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</si>
  <si>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</si>
  <si>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</si>
  <si>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</si>
  <si>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</si>
  <si>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</si>
  <si>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</si>
  <si>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</si>
  <si>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</si>
  <si>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</si>
  <si>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</si>
  <si>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</si>
  <si>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</si>
  <si>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</si>
  <si>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</si>
  <si>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</si>
  <si>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</si>
  <si>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</si>
  <si>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</si>
  <si>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</si>
  <si>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</si>
  <si>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</si>
  <si>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</si>
  <si>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</si>
  <si>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</si>
  <si>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</si>
  <si>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</si>
  <si>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</si>
  <si>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</si>
  <si>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</si>
  <si>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</si>
  <si>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</si>
  <si>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</si>
  <si>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</si>
  <si>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</si>
  <si>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</si>
  <si>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</si>
  <si>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</si>
  <si>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</si>
  <si>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</si>
  <si>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</si>
  <si>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</si>
  <si>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</si>
  <si>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</si>
  <si>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</si>
  <si>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</si>
  <si>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</si>
  <si>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</si>
  <si>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</si>
  <si>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</si>
  <si>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</si>
  <si>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</si>
  <si>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</si>
  <si>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</si>
  <si>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</si>
  <si>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</si>
  <si>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</si>
  <si>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</si>
  <si>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</si>
  <si>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</si>
  <si>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</si>
  <si>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</si>
  <si>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</si>
  <si>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</si>
  <si>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</si>
  <si>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</si>
  <si>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</si>
  <si>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</si>
  <si>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</si>
  <si>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</si>
  <si>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</si>
  <si>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</si>
  <si>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</si>
  <si>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</si>
  <si>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</si>
  <si>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</si>
  <si>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</si>
  <si>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</si>
  <si>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</si>
  <si>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</si>
  <si>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</si>
  <si>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</si>
  <si>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</si>
  <si>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</si>
  <si>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</si>
  <si>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</si>
  <si>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</si>
  <si>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</si>
  <si>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</si>
  <si>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</si>
  <si>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</si>
  <si>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</si>
  <si>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</si>
  <si>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</si>
  <si>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</si>
  <si>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</si>
  <si>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</si>
  <si>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</si>
  <si>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</si>
  <si>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</si>
  <si>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</si>
  <si>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</si>
  <si>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</si>
  <si>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</si>
  <si>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</si>
  <si>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</si>
  <si>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</si>
  <si>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</si>
  <si>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</si>
  <si>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</si>
  <si>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</si>
  <si>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</si>
  <si>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</si>
  <si>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</si>
  <si>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</si>
  <si>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</si>
  <si>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</si>
  <si>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</si>
  <si>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</si>
  <si>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</si>
  <si>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</si>
  <si>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</si>
  <si>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</si>
  <si>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</si>
  <si>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</si>
  <si>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</si>
  <si>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</si>
  <si>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</si>
  <si>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</si>
  <si>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</si>
  <si>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</si>
  <si>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</si>
  <si>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</si>
  <si>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</si>
  <si>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</si>
  <si>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</si>
  <si>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</si>
  <si>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</si>
  <si>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</si>
  <si>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</si>
  <si>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</si>
  <si>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</si>
  <si>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</si>
  <si>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</si>
  <si>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</si>
  <si>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</si>
  <si>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</si>
  <si>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</si>
  <si>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</si>
  <si>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</si>
  <si>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</si>
  <si>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</si>
  <si>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</si>
  <si>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</si>
  <si>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</si>
  <si>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</si>
  <si>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</si>
  <si>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</si>
  <si>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</si>
  <si>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</si>
  <si>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</si>
  <si>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</si>
  <si>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</si>
  <si>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</si>
  <si>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</si>
  <si>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</si>
  <si>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</si>
  <si>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</si>
  <si>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</si>
  <si>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</si>
  <si>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</si>
  <si>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</si>
  <si>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</si>
  <si>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</si>
  <si>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</si>
  <si>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</si>
  <si>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</si>
  <si>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</si>
  <si>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</si>
  <si>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</si>
  <si>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</si>
  <si>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</si>
  <si>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</si>
  <si>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</si>
  <si>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</si>
  <si>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</si>
  <si>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</si>
  <si>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</si>
  <si>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</si>
  <si>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</si>
  <si>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</si>
  <si>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</si>
  <si>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</si>
  <si>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</si>
  <si>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</si>
  <si>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</si>
  <si>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</si>
  <si>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</si>
  <si>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</si>
  <si>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</si>
  <si>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</si>
  <si>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</si>
  <si>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</si>
  <si>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</si>
  <si>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</si>
  <si>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</si>
  <si>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</si>
  <si>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</si>
  <si>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</si>
  <si>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</si>
  <si>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</si>
  <si>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</si>
  <si>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</si>
  <si>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</si>
  <si>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</si>
  <si>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</si>
  <si>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</si>
  <si>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</si>
  <si>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</si>
  <si>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</si>
  <si>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</si>
  <si>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</si>
  <si>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</si>
  <si>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</si>
  <si>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</si>
  <si>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</si>
  <si>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</si>
  <si>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</si>
  <si>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</si>
  <si>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</si>
  <si>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</si>
  <si>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</si>
  <si>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</si>
  <si>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</si>
  <si>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</si>
  <si>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</si>
  <si>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</si>
  <si>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</si>
  <si>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</si>
  <si>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</si>
  <si>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</si>
  <si>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</si>
  <si>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</si>
  <si>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</si>
  <si>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</si>
  <si>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</si>
  <si>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</si>
  <si>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</si>
  <si>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</si>
  <si>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</si>
  <si>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</si>
  <si>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</si>
  <si>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</si>
  <si>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</si>
  <si>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</si>
  <si>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</si>
  <si>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</si>
  <si>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</si>
  <si>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</si>
  <si>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</si>
  <si>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</si>
  <si>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</si>
  <si>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</si>
  <si>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</si>
  <si>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</si>
  <si>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</si>
  <si>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</si>
  <si>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</si>
  <si>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</si>
  <si>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</si>
  <si>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</si>
  <si>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</si>
  <si>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</si>
  <si>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</si>
  <si>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</si>
  <si>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</si>
  <si>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</si>
  <si>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</si>
  <si>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</si>
  <si>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</si>
  <si>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</si>
  <si>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</si>
  <si>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</si>
  <si>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</si>
  <si>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</si>
  <si>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</si>
  <si>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</si>
  <si>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</si>
  <si>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</si>
  <si>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</si>
  <si>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</si>
  <si>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</si>
  <si>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</si>
  <si>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</si>
  <si>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</si>
  <si>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</si>
  <si>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</si>
  <si>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</si>
  <si>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</si>
  <si>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</si>
  <si>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</si>
  <si>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</si>
  <si>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</si>
  <si>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</si>
  <si>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</si>
  <si>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</si>
  <si>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</si>
  <si>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</si>
  <si>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</si>
  <si>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</si>
  <si>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</si>
  <si>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</si>
  <si>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</si>
  <si>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</si>
  <si>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</si>
  <si>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</si>
  <si>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</si>
  <si>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</si>
  <si>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</si>
  <si>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</si>
  <si>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</si>
  <si>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</si>
  <si>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</si>
  <si>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</si>
  <si>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</si>
  <si>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</si>
  <si>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</si>
  <si>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</si>
  <si>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</si>
  <si>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</si>
  <si>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</si>
  <si>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</si>
  <si>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</si>
  <si>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</si>
  <si>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</si>
  <si>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</si>
  <si>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</si>
  <si>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</si>
  <si>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</si>
  <si>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</si>
  <si>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</si>
  <si>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</si>
  <si>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</si>
  <si>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</si>
  <si>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</si>
  <si>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</si>
  <si>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</si>
  <si>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</si>
  <si>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</si>
  <si>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</si>
  <si>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</si>
  <si>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</si>
  <si>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</si>
  <si>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</si>
  <si>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</si>
  <si>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</si>
  <si>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</si>
  <si>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</si>
  <si>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</si>
  <si>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</si>
  <si>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</si>
  <si>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</si>
  <si>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</si>
  <si>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</si>
  <si>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</si>
  <si>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</si>
  <si>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</si>
  <si>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</si>
  <si>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</si>
  <si>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</si>
  <si>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</si>
  <si>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</si>
  <si>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</si>
  <si>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</si>
  <si>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</si>
  <si>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</si>
  <si>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</si>
  <si>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</si>
  <si>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</si>
  <si>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</si>
  <si>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</si>
  <si>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</si>
  <si>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</si>
  <si>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</si>
  <si>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</si>
  <si>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</si>
  <si>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</si>
  <si>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</si>
  <si>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</si>
  <si>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</si>
  <si>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</si>
  <si>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</si>
  <si>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</si>
  <si>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</si>
  <si>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</si>
  <si>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</si>
  <si>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</si>
  <si>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</si>
  <si>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</si>
  <si>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</si>
  <si>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</si>
  <si>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</si>
  <si>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</si>
  <si>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</si>
  <si>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</si>
  <si>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</si>
  <si>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</si>
  <si>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</si>
  <si>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</si>
  <si>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</si>
  <si>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</si>
  <si>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</si>
  <si>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</si>
  <si>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</si>
  <si>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</si>
  <si>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</si>
  <si>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</si>
  <si>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</si>
  <si>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</si>
  <si>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</si>
  <si>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</si>
  <si>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</si>
  <si>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</si>
  <si>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</si>
  <si>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</si>
  <si>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</si>
  <si>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</si>
  <si>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</si>
  <si>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</si>
  <si>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</si>
  <si>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</si>
  <si>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</si>
  <si>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</si>
  <si>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</si>
  <si>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</si>
  <si>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</si>
  <si>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</si>
  <si>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</si>
  <si>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</si>
  <si>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</si>
  <si>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</si>
  <si>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</si>
  <si>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</si>
  <si>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</si>
  <si>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</si>
  <si>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</si>
  <si>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</si>
  <si>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</si>
  <si>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</si>
  <si>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</si>
  <si>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</si>
  <si>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</si>
  <si>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</si>
  <si>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</si>
  <si>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</si>
  <si>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</si>
  <si>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</si>
  <si>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</si>
  <si>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</si>
  <si>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</si>
  <si>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</si>
  <si>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</si>
  <si>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</si>
  <si>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</si>
  <si>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</si>
  <si>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</si>
  <si>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</si>
  <si>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</si>
  <si>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</si>
  <si>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</si>
  <si>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</si>
  <si>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</si>
  <si>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</si>
  <si>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</si>
  <si>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</si>
  <si>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</si>
  <si>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</si>
  <si>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</si>
  <si>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</si>
  <si>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</si>
  <si>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</si>
  <si>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</si>
  <si>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</si>
  <si>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</si>
  <si>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</si>
  <si>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</si>
  <si>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</si>
  <si>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</si>
  <si>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</si>
  <si>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</si>
  <si>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</si>
  <si>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</si>
  <si>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</si>
  <si>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</si>
  <si>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</si>
  <si>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</si>
  <si>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</si>
  <si>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</si>
  <si>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</si>
  <si>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</si>
  <si>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</si>
  <si>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</si>
  <si>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</si>
  <si>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</si>
  <si>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</si>
  <si>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</si>
  <si>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</si>
  <si>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</si>
  <si>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</si>
  <si>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</si>
  <si>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</si>
  <si>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</si>
  <si>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</si>
  <si>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</si>
  <si>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</si>
  <si>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</si>
  <si>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</si>
  <si>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</si>
  <si>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</si>
  <si>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</si>
  <si>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</si>
  <si>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</si>
  <si>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</si>
  <si>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</si>
  <si>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</si>
  <si>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</si>
  <si>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</si>
  <si>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</si>
  <si>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</si>
  <si>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</si>
  <si>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</si>
  <si>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</si>
  <si>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</si>
  <si>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</si>
  <si>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</si>
  <si>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</si>
  <si>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</si>
  <si>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</si>
  <si>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</si>
  <si>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</si>
  <si>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</si>
  <si>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</si>
  <si>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</si>
  <si>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</si>
  <si>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</si>
  <si>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</si>
  <si>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</si>
  <si>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</si>
  <si>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</si>
  <si>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</si>
  <si>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</si>
  <si>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</si>
  <si>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</si>
  <si>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</si>
  <si>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</si>
  <si>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</si>
  <si>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</si>
  <si>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</si>
  <si>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</si>
  <si>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</si>
  <si>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</si>
  <si>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</si>
  <si>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</si>
  <si>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</si>
  <si>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</si>
  <si>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</si>
  <si>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</si>
  <si>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</si>
  <si>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</si>
  <si>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</si>
  <si>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</si>
  <si>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</si>
  <si>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</si>
  <si>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</si>
  <si>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</si>
  <si>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</si>
  <si>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</si>
  <si>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</si>
  <si>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</si>
  <si>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</si>
  <si>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</si>
  <si>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</si>
  <si>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</si>
  <si>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</si>
  <si>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</si>
  <si>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</si>
  <si>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</si>
  <si>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</si>
  <si>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</si>
  <si>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</si>
  <si>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</si>
  <si>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</si>
  <si>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</si>
  <si>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</si>
  <si>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</si>
  <si>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</si>
  <si>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</si>
  <si>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</si>
  <si>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</si>
  <si>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</si>
  <si>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</si>
  <si>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</si>
  <si>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</si>
  <si>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</si>
  <si>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</si>
  <si>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</si>
  <si>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</si>
  <si>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</si>
  <si>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</si>
  <si>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</si>
  <si>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</si>
  <si>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</si>
  <si>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</si>
  <si>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</si>
  <si>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</si>
  <si>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</si>
  <si>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</si>
  <si>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</si>
  <si>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</si>
  <si>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</si>
  <si>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</si>
  <si>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</si>
  <si>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</si>
  <si>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</si>
  <si>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</si>
  <si>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</si>
  <si>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</si>
  <si>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</si>
  <si>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</si>
  <si>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</si>
  <si>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</si>
  <si>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</si>
  <si>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</si>
  <si>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</si>
  <si>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</si>
  <si>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</si>
  <si>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</si>
  <si>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</si>
  <si>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</si>
  <si>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</si>
  <si>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</si>
  <si>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</si>
  <si>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</si>
  <si>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</si>
  <si>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</si>
  <si>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</si>
  <si>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</si>
  <si>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</si>
  <si>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</si>
  <si>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</si>
  <si>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</si>
  <si>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</si>
  <si>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</si>
  <si>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</si>
  <si>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</si>
  <si>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</si>
  <si>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</si>
  <si>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</si>
  <si>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</si>
  <si>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</si>
  <si>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</si>
  <si>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</si>
  <si>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</si>
  <si>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</si>
  <si>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</si>
  <si>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</si>
  <si>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</si>
  <si>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</si>
  <si>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</si>
  <si>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</si>
  <si>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</si>
  <si>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</si>
  <si>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</si>
  <si>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</si>
  <si>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</si>
  <si>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</si>
  <si>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</si>
  <si>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</si>
  <si>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</si>
  <si>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</si>
  <si>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</si>
  <si>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</si>
  <si>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</si>
  <si>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</si>
  <si>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</si>
  <si>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</si>
  <si>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</si>
  <si>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</si>
  <si>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</si>
  <si>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</si>
  <si>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</si>
  <si>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</si>
  <si>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</si>
  <si>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</si>
  <si>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</si>
  <si>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</si>
  <si>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</si>
  <si>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</si>
  <si>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</si>
  <si>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</si>
  <si>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</si>
  <si>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</si>
  <si>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</si>
  <si>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</si>
  <si>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</si>
  <si>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</si>
  <si>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</si>
  <si>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</si>
  <si>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</si>
  <si>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</si>
  <si>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</si>
  <si>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</si>
  <si>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</si>
  <si>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</si>
  <si>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</si>
  <si>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</si>
  <si>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</si>
  <si>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</si>
  <si>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</si>
  <si>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</si>
  <si>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</si>
  <si>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</si>
  <si>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</si>
  <si>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</si>
  <si>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</si>
  <si>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</si>
  <si>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</si>
  <si>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</si>
  <si>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</si>
  <si>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</si>
  <si>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</si>
  <si>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</si>
  <si>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</si>
  <si>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</si>
  <si>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</si>
  <si>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</si>
  <si>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</si>
  <si>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</si>
  <si>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</si>
  <si>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</si>
  <si>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</si>
  <si>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</si>
  <si>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</si>
  <si>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</si>
  <si>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</si>
  <si>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</si>
  <si>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</si>
  <si>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</si>
  <si>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</si>
  <si>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</si>
  <si>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</si>
  <si>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</si>
  <si>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</si>
  <si>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</si>
  <si>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</si>
  <si>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</si>
  <si>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</si>
  <si>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</si>
  <si>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</si>
  <si>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</si>
  <si>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</si>
  <si>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</si>
  <si>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</si>
  <si>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</si>
  <si>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</si>
  <si>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</si>
  <si>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</si>
  <si>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</si>
  <si>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</si>
  <si>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</si>
  <si>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</si>
  <si>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</si>
  <si>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</si>
  <si>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</si>
  <si>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</si>
  <si>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</si>
  <si>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</si>
  <si>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</si>
  <si>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</si>
  <si>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</si>
  <si>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</si>
  <si>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</si>
  <si>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</si>
  <si>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</si>
  <si>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</si>
  <si>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</si>
  <si>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</si>
  <si>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</si>
  <si>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</si>
  <si>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</si>
  <si>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</si>
  <si>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</si>
  <si>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</si>
  <si>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</si>
  <si>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</si>
  <si>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</si>
  <si>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</si>
  <si>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</si>
  <si>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</si>
  <si>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</si>
  <si>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</si>
  <si>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</si>
  <si>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</si>
  <si>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</si>
  <si>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</si>
  <si>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</si>
  <si>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</si>
  <si>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</si>
  <si>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</si>
  <si>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</si>
  <si>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</si>
  <si>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</si>
  <si>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</si>
  <si>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</si>
  <si>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</si>
  <si>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</si>
  <si>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</si>
  <si>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</si>
  <si>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</si>
  <si>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</si>
  <si>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</si>
  <si>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</si>
  <si>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</si>
  <si>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</si>
  <si>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</si>
  <si>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</si>
  <si>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</si>
  <si>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</si>
  <si>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</si>
  <si>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</si>
  <si>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</si>
  <si>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</si>
  <si>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</si>
  <si>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</si>
  <si>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</si>
  <si>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</si>
  <si>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</si>
  <si>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</si>
  <si>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</si>
  <si>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</si>
  <si>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</si>
  <si>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</si>
  <si>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</si>
  <si>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</si>
  <si>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</si>
  <si>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</si>
  <si>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</si>
  <si>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</si>
  <si>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</si>
  <si>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</si>
  <si>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</si>
  <si>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</si>
  <si>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</si>
  <si>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</si>
  <si>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</si>
  <si>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</si>
  <si>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</si>
  <si>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</si>
  <si>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</si>
  <si>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</si>
  <si>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</si>
  <si>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</si>
  <si>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</si>
  <si>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</si>
  <si>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</si>
  <si>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</si>
  <si>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</si>
  <si>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</si>
  <si>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</si>
  <si>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</si>
  <si>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</si>
  <si>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</si>
  <si>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</si>
  <si>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</si>
  <si>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</si>
  <si>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</si>
  <si>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</si>
  <si>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</si>
  <si>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</si>
  <si>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</si>
  <si>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</si>
  <si>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</si>
  <si>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</si>
  <si>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</si>
  <si>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</si>
  <si>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</si>
  <si>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</si>
  <si>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</si>
  <si>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</si>
  <si>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</si>
  <si>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</si>
  <si>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</si>
  <si>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</si>
  <si>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</si>
  <si>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</si>
  <si>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</si>
  <si>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</si>
  <si>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</si>
  <si>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</si>
  <si>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</si>
  <si>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</si>
  <si>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</si>
  <si>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</si>
  <si>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</si>
  <si>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</si>
  <si>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</si>
  <si>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</si>
  <si>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</si>
  <si>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</si>
  <si>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</si>
  <si>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</si>
  <si>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</si>
  <si>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</si>
  <si>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</si>
  <si>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</si>
  <si>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</si>
  <si>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</si>
  <si>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</si>
  <si>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</si>
  <si>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</si>
  <si>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</si>
  <si>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</si>
  <si>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</si>
  <si>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</si>
  <si>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</si>
  <si>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</si>
  <si>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</si>
  <si>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</si>
  <si>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</si>
  <si>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</si>
  <si>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</si>
  <si>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</si>
  <si>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</si>
  <si>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</si>
  <si>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</si>
  <si>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</si>
  <si>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</si>
  <si>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</si>
  <si>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</si>
  <si>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</si>
  <si>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</si>
  <si>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</si>
  <si>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</si>
  <si>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</si>
  <si>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</si>
  <si>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</si>
  <si>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</si>
  <si>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</si>
  <si>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</si>
  <si>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</si>
  <si>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</si>
  <si>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</si>
  <si>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</si>
  <si>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</si>
  <si>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</si>
  <si>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</si>
  <si>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</si>
  <si>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</si>
  <si>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</si>
  <si>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</si>
  <si>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</si>
  <si>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</si>
  <si>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</si>
  <si>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</si>
  <si>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</si>
  <si>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</si>
  <si>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</si>
  <si>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</si>
  <si>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</si>
  <si>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</si>
  <si>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</si>
  <si>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</si>
  <si>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</si>
  <si>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</si>
  <si>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</si>
  <si>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</si>
  <si>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</si>
  <si>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</si>
  <si>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</si>
  <si>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</si>
  <si>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</si>
  <si>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</si>
  <si>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</si>
  <si>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</si>
  <si>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</si>
  <si>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</si>
  <si>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</si>
  <si>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</si>
  <si>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</si>
  <si>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</si>
  <si>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</si>
  <si>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</si>
  <si>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</si>
  <si>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</si>
  <si>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</si>
  <si>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</si>
  <si>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</si>
  <si>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</si>
  <si>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</si>
  <si>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</si>
  <si>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</si>
  <si>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</si>
  <si>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</si>
  <si>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</si>
  <si>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</si>
  <si>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</si>
  <si>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</si>
  <si>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</si>
  <si>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</si>
  <si>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</si>
  <si>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</si>
  <si>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</si>
  <si>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</si>
  <si>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</si>
  <si>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</si>
  <si>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</si>
  <si>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</si>
  <si>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</si>
  <si>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</si>
  <si>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</si>
  <si>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</si>
  <si>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</si>
  <si>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</si>
  <si>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</si>
  <si>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</si>
  <si>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</si>
  <si>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</si>
  <si>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</si>
  <si>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</si>
  <si>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</si>
  <si>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</si>
  <si>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</si>
  <si>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</si>
  <si>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</si>
  <si>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</si>
  <si>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</si>
  <si>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</si>
  <si>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</si>
  <si>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</si>
  <si>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</si>
  <si>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</si>
  <si>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</si>
  <si>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</si>
  <si>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</si>
  <si>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</si>
  <si>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</si>
  <si>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</si>
  <si>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</si>
  <si>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</si>
  <si>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</si>
  <si>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</si>
  <si>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</si>
  <si>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</si>
  <si>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</si>
  <si>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</si>
  <si>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</si>
  <si>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</si>
  <si>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</si>
  <si>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</si>
  <si>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</si>
  <si>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</si>
  <si>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</si>
  <si>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</si>
  <si>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</si>
  <si>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</si>
  <si>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</si>
  <si>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</si>
  <si>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</si>
  <si>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</si>
  <si>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</si>
  <si>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</si>
  <si>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</si>
  <si>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</si>
  <si>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</si>
  <si>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</si>
  <si>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</si>
  <si>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</si>
  <si>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</si>
  <si>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</si>
  <si>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</si>
  <si>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</si>
  <si>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</si>
  <si>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</si>
  <si>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</si>
  <si>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</si>
  <si>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</si>
  <si>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</si>
  <si>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</si>
  <si>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</si>
  <si>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</si>
  <si>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</si>
  <si>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</si>
  <si>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</si>
  <si>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</si>
  <si>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</si>
  <si>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</si>
  <si>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</si>
  <si>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</si>
  <si>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</si>
  <si>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</si>
  <si>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</si>
  <si>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</si>
  <si>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</si>
  <si>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</si>
  <si>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</si>
  <si>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</si>
  <si>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</si>
  <si>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</si>
  <si>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</si>
  <si>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</si>
  <si>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</si>
  <si>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</si>
  <si>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</si>
  <si>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</si>
  <si>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</si>
  <si>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</si>
  <si>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</si>
  <si>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</si>
  <si>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</si>
  <si>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</si>
  <si>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</si>
  <si>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</si>
  <si>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</si>
  <si>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</si>
  <si>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</si>
  <si>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</si>
  <si>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</si>
  <si>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</si>
  <si>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</si>
  <si>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</si>
  <si>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</si>
  <si>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</si>
  <si>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</si>
  <si>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</si>
  <si>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</si>
  <si>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</si>
  <si>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</si>
  <si>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</si>
  <si>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</si>
  <si>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</si>
  <si>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</si>
  <si>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</si>
  <si>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</si>
  <si>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</si>
  <si>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</si>
  <si>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</si>
  <si>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</si>
  <si>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</si>
  <si>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</si>
  <si>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</si>
  <si>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</si>
  <si>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</si>
  <si>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</si>
  <si>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</si>
  <si>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</si>
  <si>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</si>
  <si>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</si>
  <si>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</si>
  <si>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</si>
  <si>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</si>
  <si>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</si>
  <si>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</si>
  <si>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</si>
  <si>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</si>
  <si>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</si>
  <si>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</si>
  <si>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</si>
  <si>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</si>
  <si>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</si>
  <si>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</si>
  <si>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</si>
  <si>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</si>
  <si>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</si>
  <si>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</si>
  <si>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</si>
  <si>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</si>
  <si>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</si>
  <si>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</si>
  <si>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</si>
  <si>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</si>
  <si>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</si>
  <si>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</si>
  <si>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</si>
  <si>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</si>
  <si>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</si>
  <si>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</si>
  <si>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</si>
  <si>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</si>
  <si>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</si>
  <si>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</si>
  <si>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</si>
  <si>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</si>
  <si>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</si>
  <si>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</si>
  <si>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</si>
  <si>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</si>
  <si>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</si>
  <si>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</si>
  <si>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</si>
  <si>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</si>
  <si>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</si>
  <si>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</si>
  <si>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</si>
  <si>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</si>
  <si>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</si>
  <si>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</si>
  <si>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</si>
  <si>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</si>
  <si>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</si>
  <si>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</si>
  <si>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</si>
  <si>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</si>
  <si>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</si>
  <si>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</si>
  <si>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</si>
  <si>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</si>
  <si>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</si>
  <si>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</si>
  <si>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</si>
  <si>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</si>
  <si>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</si>
  <si>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</si>
  <si>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</si>
  <si>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</si>
  <si>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</si>
  <si>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</si>
  <si>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</si>
  <si>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</si>
  <si>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</si>
  <si>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</si>
  <si>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</si>
  <si>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</si>
  <si>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</si>
  <si>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</si>
  <si>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</si>
  <si>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</si>
  <si>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</si>
  <si>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</si>
  <si>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</si>
  <si>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</si>
  <si>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</si>
  <si>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</si>
  <si>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</si>
  <si>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</si>
  <si>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</si>
  <si>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</si>
  <si>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</si>
  <si>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</si>
  <si>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</si>
  <si>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</si>
  <si>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</si>
  <si>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</si>
  <si>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</si>
  <si>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</si>
  <si>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</si>
  <si>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</si>
  <si>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</si>
  <si>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</si>
  <si>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</si>
  <si>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</si>
  <si>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</si>
  <si>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</si>
  <si>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</si>
  <si>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</si>
  <si>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</si>
  <si>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</si>
  <si>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</si>
  <si>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</si>
  <si>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</si>
  <si>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</si>
  <si>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</si>
  <si>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</si>
  <si>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</si>
  <si>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</si>
  <si>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</si>
  <si>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</si>
  <si>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</si>
  <si>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</si>
  <si>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</si>
  <si>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</si>
  <si>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</si>
  <si>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</si>
  <si>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</si>
  <si>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</si>
  <si>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</si>
  <si>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</si>
  <si>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</si>
  <si>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</si>
  <si>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</si>
  <si>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</si>
  <si>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</si>
  <si>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</si>
  <si>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</si>
  <si>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</si>
  <si>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</si>
  <si>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</si>
  <si>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</si>
  <si>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</si>
  <si>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</si>
  <si>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</si>
  <si>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</si>
  <si>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</si>
  <si>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</si>
  <si>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</si>
  <si>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</si>
  <si>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</si>
  <si>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</si>
  <si>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</si>
  <si>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</si>
  <si>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</si>
  <si>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</si>
  <si>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</si>
  <si>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</si>
  <si>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</si>
  <si>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</si>
  <si>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</si>
  <si>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</si>
  <si>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</si>
  <si>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</si>
  <si>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</si>
  <si>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</si>
  <si>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</si>
  <si>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</si>
  <si>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</si>
  <si>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</si>
  <si>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</si>
  <si>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</si>
  <si>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</si>
  <si>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</si>
  <si>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</si>
  <si>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</si>
  <si>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</si>
  <si>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</si>
  <si>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</si>
  <si>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</si>
  <si>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</si>
  <si>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</si>
  <si>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</si>
  <si>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</si>
  <si>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</si>
  <si>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</si>
  <si>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</si>
  <si>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</si>
  <si>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</si>
  <si>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</si>
  <si>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</si>
  <si>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</si>
  <si>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</si>
  <si>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</si>
  <si>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</si>
  <si>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</si>
  <si>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</si>
  <si>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</si>
  <si>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</si>
  <si>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</si>
  <si>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</si>
  <si>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</si>
  <si>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</si>
  <si>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</si>
  <si>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</si>
  <si>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</si>
  <si>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</si>
  <si>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</si>
  <si>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</si>
  <si>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</si>
  <si>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</si>
  <si>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</si>
  <si>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</si>
  <si>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</si>
  <si>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</si>
  <si>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</si>
  <si>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</si>
  <si>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</si>
  <si>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</si>
  <si>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</si>
  <si>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</si>
  <si>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</si>
  <si>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</si>
  <si>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</si>
  <si>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</si>
  <si>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</si>
  <si>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</si>
  <si>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</si>
  <si>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</si>
  <si>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</si>
  <si>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</si>
  <si>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</si>
  <si>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</si>
  <si>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</si>
  <si>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</si>
  <si>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</si>
  <si>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</si>
  <si>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</si>
  <si>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</si>
  <si>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</si>
  <si>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</si>
  <si>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</si>
  <si>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</si>
  <si>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</si>
  <si>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</si>
  <si>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</si>
  <si>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</si>
  <si>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</si>
  <si>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</si>
  <si>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</si>
  <si>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</si>
  <si>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</si>
  <si>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</si>
  <si>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</si>
  <si>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</si>
  <si>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</si>
  <si>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</si>
  <si>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</si>
  <si>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</si>
  <si>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</si>
  <si>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</si>
  <si>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</si>
  <si>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</si>
  <si>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</si>
  <si>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</si>
  <si>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</si>
  <si>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</si>
  <si>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</si>
  <si>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</si>
  <si>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</si>
  <si>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</si>
  <si>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</si>
  <si>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</si>
  <si>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</si>
  <si>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</si>
  <si>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</si>
  <si>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</si>
  <si>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</si>
  <si>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</si>
  <si>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</si>
  <si>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</si>
  <si>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</si>
  <si>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</si>
  <si>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</si>
  <si>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</si>
  <si>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</si>
  <si>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</si>
  <si>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</si>
  <si>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</si>
  <si>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</si>
  <si>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</si>
  <si>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</si>
  <si>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</si>
  <si>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</si>
  <si>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</si>
  <si>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</si>
  <si>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</si>
  <si>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</si>
  <si>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</si>
  <si>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</si>
  <si>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</si>
  <si>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</si>
  <si>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</si>
  <si>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</si>
  <si>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</si>
  <si>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</si>
  <si>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</si>
  <si>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</si>
  <si>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</si>
  <si>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</si>
  <si>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</si>
  <si>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</si>
  <si>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</si>
  <si>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</si>
  <si>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</si>
  <si>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</si>
  <si>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</si>
  <si>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</si>
  <si>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</si>
  <si>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</si>
  <si>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</si>
  <si>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</si>
  <si>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</si>
  <si>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</si>
  <si>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</si>
  <si>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</si>
  <si>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</si>
  <si>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</si>
  <si>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</si>
  <si>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</si>
  <si>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</si>
  <si>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</si>
  <si>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</si>
  <si>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</si>
  <si>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</si>
  <si>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</si>
  <si>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</si>
  <si>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</si>
  <si>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</si>
  <si>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</si>
  <si>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</si>
  <si>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</si>
  <si>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</si>
  <si>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</si>
  <si>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</si>
  <si>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</si>
  <si>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</si>
  <si>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</si>
  <si>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</si>
  <si>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</si>
  <si>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</si>
  <si>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</si>
  <si>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</si>
  <si>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</si>
  <si>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</si>
  <si>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</si>
  <si>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</si>
  <si>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</si>
  <si>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</si>
  <si>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</si>
  <si>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</si>
  <si>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</si>
  <si>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</si>
  <si>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</si>
  <si>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</si>
  <si>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</si>
  <si>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</si>
  <si>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</si>
  <si>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</si>
  <si>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</si>
  <si>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</si>
  <si>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</si>
  <si>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</si>
  <si>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</si>
  <si>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</si>
  <si>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</si>
  <si>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</si>
  <si>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</si>
  <si>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</si>
  <si>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</si>
  <si>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</si>
  <si>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</si>
  <si>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</si>
  <si>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</si>
  <si>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</si>
  <si>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</si>
  <si>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</si>
  <si>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</si>
  <si>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</si>
  <si>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</si>
  <si>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</si>
  <si>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</si>
  <si>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</si>
  <si>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</si>
  <si>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</si>
  <si>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</si>
  <si>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</si>
  <si>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</si>
  <si>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</si>
  <si>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</si>
  <si>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</si>
  <si>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</si>
  <si>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</si>
  <si>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</si>
  <si>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</si>
  <si>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</si>
  <si>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</si>
  <si>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</si>
  <si>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</si>
  <si>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</si>
  <si>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</si>
  <si>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</si>
  <si>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</si>
  <si>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</si>
  <si>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</si>
  <si>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</si>
  <si>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</si>
  <si>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</si>
  <si>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</si>
  <si>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</si>
  <si>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</si>
  <si>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</si>
  <si>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</si>
  <si>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</si>
  <si>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</si>
  <si>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</si>
  <si>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</si>
  <si>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</si>
  <si>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</si>
  <si>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</si>
  <si>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</si>
  <si>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</si>
  <si>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</si>
  <si>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</si>
  <si>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</si>
  <si>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</si>
  <si>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</si>
  <si>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</si>
  <si>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</si>
  <si>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</si>
  <si>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</si>
  <si>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</si>
  <si>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</si>
  <si>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</si>
  <si>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</si>
  <si>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</si>
  <si>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</si>
  <si>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</si>
  <si>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</si>
  <si>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</si>
  <si>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</si>
  <si>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</si>
  <si>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</si>
  <si>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</si>
  <si>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</si>
  <si>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</si>
  <si>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</si>
  <si>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</si>
  <si>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</si>
  <si>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</si>
  <si>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</si>
  <si>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</si>
  <si>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</si>
  <si>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</si>
  <si>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</si>
  <si>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</si>
  <si>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</si>
  <si>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</si>
  <si>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</si>
  <si>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</si>
  <si>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</si>
  <si>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</si>
  <si>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</si>
  <si>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</si>
  <si>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</si>
  <si>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</si>
  <si>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</si>
  <si>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</si>
  <si>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</si>
  <si>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</si>
  <si>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</si>
  <si>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</si>
  <si>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</si>
  <si>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</si>
  <si>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</si>
  <si>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</si>
  <si>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</si>
  <si>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</si>
  <si>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</si>
  <si>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</si>
  <si>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</si>
  <si>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</si>
  <si>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</si>
  <si>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</si>
  <si>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</si>
  <si>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</si>
  <si>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</si>
  <si>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</si>
  <si>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</si>
  <si>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</si>
  <si>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</si>
  <si>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</si>
  <si>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</si>
  <si>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</si>
  <si>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</si>
  <si>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</si>
  <si>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</si>
  <si>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</si>
  <si>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</si>
  <si>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</si>
  <si>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</si>
  <si>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</si>
  <si>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</si>
  <si>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</si>
  <si>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</si>
  <si>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</si>
  <si>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</si>
  <si>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</si>
  <si>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</si>
  <si>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</si>
  <si>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</si>
  <si>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</si>
  <si>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</si>
  <si>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</si>
  <si>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</si>
  <si>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</si>
  <si>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</si>
  <si>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</si>
  <si>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</si>
  <si>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</si>
  <si>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</si>
  <si>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</si>
  <si>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</si>
  <si>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</si>
  <si>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</si>
  <si>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</si>
  <si>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</si>
  <si>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</si>
  <si>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</si>
  <si>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</si>
  <si>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</si>
  <si>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</si>
  <si>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</si>
  <si>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</si>
  <si>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</si>
  <si>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</si>
  <si>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</si>
  <si>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</si>
  <si>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</si>
  <si>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</si>
  <si>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</si>
  <si>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</si>
  <si>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</si>
  <si>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</si>
  <si>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</si>
  <si>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</si>
  <si>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</si>
  <si>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</si>
  <si>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</si>
  <si>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</si>
  <si>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</si>
  <si>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</si>
  <si>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</si>
  <si>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</si>
  <si>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</si>
  <si>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</si>
  <si>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</si>
  <si>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</si>
  <si>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</si>
  <si>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</si>
  <si>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</si>
  <si>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</si>
  <si>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</si>
  <si>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</si>
  <si>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</si>
  <si>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</si>
  <si>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</si>
  <si>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</si>
  <si>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</si>
  <si>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</si>
  <si>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</si>
  <si>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</si>
  <si>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</si>
  <si>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</si>
  <si>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</si>
  <si>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</si>
  <si>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</si>
  <si>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</si>
  <si>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</si>
  <si>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</si>
  <si>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</si>
  <si>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</si>
  <si>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</si>
  <si>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</si>
  <si>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</si>
  <si>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</si>
  <si>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</si>
  <si>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</si>
  <si>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</si>
  <si>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</si>
  <si>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</si>
  <si>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</si>
  <si>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</si>
  <si>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</si>
  <si>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</si>
  <si>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</si>
  <si>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</si>
  <si>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</si>
  <si>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</si>
  <si>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</si>
  <si>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</si>
  <si>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</si>
  <si>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</si>
  <si>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</si>
  <si>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</si>
  <si>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</si>
  <si>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</si>
  <si>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</si>
  <si>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</si>
  <si>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</si>
  <si>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</si>
  <si>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</si>
  <si>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</si>
  <si>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</si>
  <si>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</si>
  <si>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</si>
  <si>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</si>
  <si>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</si>
  <si>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</si>
  <si>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</si>
  <si>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</si>
  <si>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</si>
  <si>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</si>
  <si>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</si>
  <si>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</si>
  <si>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</si>
  <si>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</si>
  <si>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</si>
  <si>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</si>
  <si>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</si>
  <si>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</si>
  <si>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</si>
  <si>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</si>
  <si>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</si>
  <si>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</si>
  <si>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</si>
  <si>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</si>
  <si>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</si>
  <si>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</si>
  <si>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</si>
  <si>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</si>
  <si>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</si>
  <si>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</si>
  <si>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</si>
  <si>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</si>
  <si>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</si>
  <si>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</si>
  <si>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</si>
  <si>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</si>
  <si>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</si>
  <si>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</si>
  <si>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</si>
  <si>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</si>
  <si>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</si>
  <si>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</si>
  <si>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</si>
  <si>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</si>
  <si>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</si>
  <si>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</si>
  <si>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</si>
  <si>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</si>
  <si>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</si>
  <si>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</si>
  <si>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</si>
  <si>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</si>
  <si>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</si>
  <si>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</si>
  <si>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</si>
  <si>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</si>
  <si>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</si>
  <si>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</si>
  <si>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</si>
  <si>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</si>
  <si>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</si>
  <si>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</si>
  <si>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</si>
  <si>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</si>
  <si>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</si>
  <si>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</si>
  <si>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</si>
  <si>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</si>
  <si>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</si>
  <si>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</si>
  <si>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</si>
  <si>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</si>
  <si>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</si>
  <si>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</si>
  <si>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</si>
  <si>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</si>
  <si>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</si>
  <si>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</si>
  <si>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</si>
  <si>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</si>
  <si>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</si>
  <si>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</si>
  <si>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</si>
  <si>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</si>
  <si>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</si>
  <si>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</si>
  <si>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</si>
  <si>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</si>
  <si>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</si>
  <si>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</si>
  <si>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</si>
  <si>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</si>
  <si>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</si>
  <si>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</si>
  <si>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</si>
  <si>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</si>
  <si>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</si>
  <si>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</si>
  <si>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</si>
  <si>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</si>
  <si>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</si>
  <si>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</si>
  <si>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</si>
  <si>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</si>
  <si>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</si>
  <si>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</si>
  <si>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</si>
  <si>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</si>
  <si>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</si>
  <si>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</si>
  <si>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</si>
  <si>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</si>
  <si>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</si>
  <si>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</si>
  <si>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</si>
  <si>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</si>
  <si>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</si>
  <si>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</si>
  <si>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</si>
  <si>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</si>
  <si>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</si>
  <si>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</si>
  <si>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</si>
  <si>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</si>
  <si>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</si>
  <si>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</si>
  <si>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</si>
  <si>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</si>
  <si>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</si>
  <si>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</si>
  <si>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</si>
  <si>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</si>
  <si>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</si>
  <si>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</si>
  <si>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</si>
  <si>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</si>
  <si>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</si>
  <si>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</si>
  <si>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</si>
  <si>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</si>
  <si>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</si>
  <si>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</si>
  <si>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</si>
  <si>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</si>
  <si>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</si>
  <si>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</si>
  <si>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</si>
  <si>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</si>
  <si>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</si>
  <si>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</si>
  <si>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</si>
  <si>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</si>
  <si>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</si>
  <si>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</si>
  <si>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</si>
  <si>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</si>
  <si>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</si>
  <si>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</si>
  <si>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</si>
  <si>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</si>
  <si>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</si>
  <si>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</si>
  <si>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</si>
  <si>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</si>
  <si>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</si>
  <si>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</si>
  <si>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</si>
  <si>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</si>
  <si>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</si>
  <si>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</si>
  <si>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</si>
  <si>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</si>
  <si>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</si>
  <si>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</si>
  <si>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</si>
  <si>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</si>
  <si>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</si>
  <si>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</si>
  <si>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</si>
  <si>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</si>
  <si>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</si>
  <si>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</si>
  <si>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</si>
  <si>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</si>
  <si>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</si>
  <si>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</si>
  <si>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</si>
  <si>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</si>
  <si>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</si>
  <si>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</si>
  <si>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</si>
  <si>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</si>
  <si>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</si>
  <si>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</si>
  <si>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</si>
  <si>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</si>
  <si>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</si>
  <si>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</si>
  <si>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</si>
  <si>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</si>
  <si>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</si>
  <si>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</si>
  <si>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</si>
  <si>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</si>
  <si>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</si>
  <si>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</si>
  <si>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</si>
  <si>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</si>
  <si>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</si>
  <si>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</si>
  <si>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</si>
  <si>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</si>
  <si>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</si>
  <si>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</si>
  <si>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</si>
  <si>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</si>
  <si>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</si>
  <si>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</si>
  <si>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</si>
  <si>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</si>
  <si>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</si>
  <si>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</si>
  <si>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</si>
  <si>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</si>
  <si>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</si>
  <si>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</si>
  <si>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</si>
  <si>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</si>
  <si>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</si>
  <si>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</si>
  <si>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</si>
  <si>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</si>
  <si>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</si>
  <si>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</si>
  <si>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</si>
  <si>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</si>
  <si>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</si>
  <si>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</si>
  <si>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</si>
  <si>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</si>
  <si>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</si>
  <si>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</si>
  <si>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</si>
  <si>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</si>
  <si>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</si>
  <si>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</si>
  <si>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</si>
  <si>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</si>
  <si>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</si>
  <si>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</si>
  <si>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</si>
  <si>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</si>
  <si>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</si>
  <si>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</si>
  <si>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</si>
  <si>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</si>
  <si>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</si>
  <si>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</si>
  <si>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</si>
  <si>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</si>
  <si>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</si>
  <si>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</si>
  <si>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</si>
  <si>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</si>
  <si>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</si>
  <si>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</si>
  <si>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</si>
  <si>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</si>
  <si>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</si>
  <si>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</si>
  <si>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</si>
  <si>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</si>
  <si>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</si>
  <si>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</si>
  <si>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</si>
  <si>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</si>
  <si>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</si>
  <si>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</si>
  <si>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</si>
  <si>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</si>
  <si>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</si>
  <si>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</si>
  <si>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</si>
  <si>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</si>
  <si>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</si>
  <si>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</si>
  <si>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</si>
  <si>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</si>
  <si>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</si>
  <si>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</si>
  <si>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</si>
  <si>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</si>
  <si>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</si>
  <si>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</si>
  <si>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</si>
  <si>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</si>
  <si>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</si>
  <si>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</si>
  <si>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</si>
  <si>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</si>
  <si>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</si>
  <si>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</si>
  <si>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</si>
  <si>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</si>
  <si>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</si>
  <si>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</si>
  <si>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</si>
  <si>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</si>
  <si>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</si>
  <si>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</si>
  <si>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</si>
  <si>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</si>
  <si>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</si>
  <si>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</si>
  <si>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</si>
  <si>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</si>
  <si>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</si>
  <si>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</si>
  <si>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</si>
  <si>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</si>
  <si>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</si>
  <si>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</si>
  <si>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</si>
  <si>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</si>
  <si>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</si>
  <si>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</si>
  <si>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</si>
  <si>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</si>
  <si>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</si>
  <si>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</si>
  <si>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</si>
  <si>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</si>
  <si>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</si>
  <si>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</si>
  <si>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</si>
  <si>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</si>
  <si>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</si>
  <si>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</si>
  <si>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</si>
  <si>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</si>
  <si>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</si>
  <si>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</si>
  <si>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</si>
  <si>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</si>
  <si>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</si>
  <si>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</si>
  <si>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</si>
  <si>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</si>
  <si>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</si>
  <si>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</si>
  <si>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</si>
  <si>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</si>
  <si>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</si>
  <si>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</si>
  <si>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</si>
  <si>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</si>
  <si>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</si>
  <si>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</si>
  <si>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</si>
  <si>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</si>
  <si>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</si>
  <si>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</si>
  <si>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</si>
  <si>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</si>
  <si>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</si>
  <si>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</si>
  <si>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</si>
  <si>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</si>
  <si>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</si>
  <si>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</si>
  <si>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</si>
  <si>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</si>
  <si>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</si>
  <si>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</si>
  <si>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</si>
  <si>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</si>
  <si>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</si>
  <si>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</si>
  <si>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</si>
  <si>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</si>
  <si>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</si>
  <si>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</si>
  <si>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</si>
  <si>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</si>
  <si>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</si>
  <si>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</si>
  <si>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</si>
  <si>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</si>
  <si>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</si>
  <si>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</si>
  <si>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</si>
  <si>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</si>
  <si>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</si>
  <si>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</si>
  <si>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</si>
  <si>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</si>
  <si>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</si>
  <si>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</si>
  <si>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</si>
  <si>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</si>
  <si>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</si>
  <si>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</si>
  <si>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</si>
  <si>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</si>
  <si>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</si>
  <si>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</si>
  <si>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</si>
  <si>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</si>
  <si>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</si>
  <si>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</si>
  <si>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</si>
  <si>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</si>
  <si>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</si>
  <si>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</si>
  <si>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</si>
  <si>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</si>
  <si>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</si>
  <si>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</si>
  <si>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</si>
  <si>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</si>
  <si>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</si>
  <si>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</si>
  <si>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</si>
  <si>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</si>
  <si>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</si>
  <si>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</si>
  <si>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</si>
  <si>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</si>
  <si>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</si>
  <si>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</si>
  <si>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</si>
  <si>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</si>
  <si>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</si>
  <si>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</si>
  <si>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</si>
  <si>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</si>
  <si>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</si>
  <si>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</si>
  <si>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</si>
  <si>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</si>
  <si>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</si>
  <si>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</si>
  <si>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</si>
  <si>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</si>
  <si>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</si>
  <si>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</si>
  <si>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</si>
  <si>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</si>
  <si>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</si>
  <si>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</si>
  <si>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</si>
  <si>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</si>
  <si>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</si>
  <si>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</si>
  <si>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</si>
  <si>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</si>
  <si>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</si>
  <si>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</si>
  <si>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</si>
  <si>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</si>
  <si>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</si>
  <si>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</si>
  <si>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</si>
  <si>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</si>
  <si>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</si>
  <si>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</si>
  <si>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</si>
  <si>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</si>
  <si>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</si>
  <si>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</si>
  <si>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</si>
  <si>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</si>
  <si>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</si>
  <si>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</si>
  <si>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</si>
  <si>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</si>
  <si>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</si>
  <si>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</si>
  <si>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</si>
  <si>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</si>
  <si>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</si>
  <si>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</si>
  <si>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</si>
  <si>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</si>
  <si>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</si>
  <si>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</si>
  <si>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</si>
  <si>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</si>
  <si>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</si>
  <si>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</si>
  <si>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</si>
  <si>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</si>
  <si>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</si>
  <si>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</si>
  <si>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</si>
  <si>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</si>
  <si>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</si>
  <si>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</si>
  <si>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</si>
  <si>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</si>
  <si>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</si>
  <si>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</si>
  <si>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</si>
  <si>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</si>
  <si>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</si>
  <si>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</si>
  <si>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</si>
  <si>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</si>
  <si>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</si>
  <si>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</si>
  <si>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</si>
  <si>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</si>
  <si>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</si>
  <si>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</si>
  <si>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</si>
  <si>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</si>
  <si>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</si>
  <si>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</si>
  <si>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</si>
  <si>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</si>
  <si>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</si>
  <si>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</si>
  <si>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</si>
  <si>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</si>
  <si>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</si>
  <si>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</si>
  <si>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</si>
  <si>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</si>
  <si>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</si>
  <si>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</si>
  <si>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</si>
  <si>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</si>
  <si>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</si>
  <si>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</si>
  <si>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</si>
  <si>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</si>
  <si>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</si>
  <si>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</si>
  <si>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</si>
  <si>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</si>
  <si>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</si>
  <si>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</si>
  <si>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</si>
  <si>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</si>
  <si>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</si>
  <si>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</si>
  <si>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</si>
  <si>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</si>
  <si>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</si>
  <si>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</si>
  <si>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</si>
  <si>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</si>
  <si>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</si>
  <si>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</si>
  <si>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</si>
  <si>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</si>
  <si>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</si>
  <si>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</si>
  <si>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</si>
  <si>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</si>
  <si>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</si>
  <si>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</si>
  <si>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</si>
  <si>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</si>
  <si>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</si>
  <si>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</si>
  <si>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</si>
  <si>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</si>
  <si>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</si>
  <si>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</si>
  <si>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</si>
  <si>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</si>
  <si>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</si>
  <si>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</si>
  <si>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</si>
  <si>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</si>
  <si>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</si>
  <si>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</si>
  <si>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</si>
  <si>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</si>
  <si>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</si>
  <si>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</si>
  <si>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</si>
  <si>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</si>
  <si>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</si>
  <si>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</si>
  <si>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</si>
  <si>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</si>
  <si>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</si>
  <si>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</si>
  <si>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</si>
  <si>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</si>
  <si>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</si>
  <si>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</si>
  <si>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</si>
  <si>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</si>
  <si>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</si>
  <si>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</si>
  <si>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</si>
  <si>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</si>
  <si>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</si>
  <si>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</si>
  <si>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</si>
  <si>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</si>
  <si>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</si>
  <si>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</si>
  <si>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</si>
  <si>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</si>
  <si>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</si>
  <si>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</si>
  <si>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</si>
  <si>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</si>
  <si>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</si>
  <si>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</si>
  <si>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</si>
  <si>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</si>
  <si>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</si>
  <si>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</si>
  <si>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</si>
  <si>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</si>
  <si>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</si>
  <si>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</si>
  <si>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</si>
  <si>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</si>
  <si>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</si>
  <si>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</si>
  <si>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</si>
  <si>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</si>
  <si>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</si>
  <si>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</si>
  <si>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</si>
  <si>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</si>
  <si>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</si>
  <si>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</si>
  <si>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</si>
  <si>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</si>
  <si>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</si>
  <si>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</si>
  <si>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</si>
  <si>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</si>
  <si>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</si>
  <si>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</si>
  <si>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</si>
  <si>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</si>
  <si>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</si>
  <si>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</si>
  <si>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</si>
  <si>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</si>
  <si>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</si>
  <si>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</si>
  <si>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</si>
  <si>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</si>
  <si>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</si>
  <si>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</si>
  <si>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</si>
  <si>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</si>
  <si>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</si>
  <si>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</si>
  <si>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</si>
  <si>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</si>
  <si>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</si>
  <si>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</si>
  <si>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</si>
  <si>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</si>
  <si>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</si>
  <si>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</si>
  <si>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</si>
  <si>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</si>
  <si>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</si>
  <si>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</si>
  <si>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</si>
  <si>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</si>
  <si>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</si>
  <si>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</si>
  <si>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</si>
  <si>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</si>
  <si>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</si>
  <si>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</si>
  <si>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</si>
  <si>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</si>
  <si>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</si>
  <si>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</si>
  <si>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</si>
  <si>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</si>
  <si>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</si>
  <si>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</si>
  <si>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</si>
  <si>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</si>
  <si>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</si>
  <si>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</si>
  <si>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</si>
  <si>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</si>
  <si>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</si>
  <si>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</si>
  <si>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</si>
  <si>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</si>
  <si>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</si>
  <si>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</si>
  <si>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</si>
  <si>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</si>
  <si>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</si>
  <si>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</si>
  <si>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</si>
  <si>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</si>
  <si>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</si>
  <si>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</si>
  <si>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</si>
  <si>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</si>
  <si>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</si>
  <si>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</si>
  <si>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</si>
  <si>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</si>
  <si>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</si>
  <si>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</si>
  <si>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</si>
  <si>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</si>
  <si>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</si>
  <si>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</si>
  <si>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</si>
  <si>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</si>
  <si>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</si>
  <si>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</si>
  <si>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</si>
  <si>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</si>
  <si>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</si>
  <si>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</si>
  <si>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</si>
  <si>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</si>
  <si>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</si>
  <si>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</si>
  <si>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</si>
  <si>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</si>
  <si>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</si>
  <si>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</si>
  <si>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</si>
  <si>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</si>
  <si>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</si>
  <si>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</si>
  <si>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</si>
  <si>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</si>
  <si>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</si>
  <si>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</si>
  <si>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</si>
  <si>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</si>
  <si>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</si>
  <si>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</si>
  <si>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</si>
  <si>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</si>
  <si>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</si>
  <si>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</si>
  <si>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</si>
  <si>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</si>
  <si>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</si>
  <si>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</si>
  <si>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</si>
  <si>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</si>
  <si>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</si>
  <si>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</si>
  <si>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</si>
  <si>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</si>
  <si>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</si>
  <si>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</si>
  <si>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</si>
  <si>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</si>
  <si>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</si>
  <si>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</si>
  <si>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</si>
  <si>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</si>
  <si>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</si>
  <si>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</si>
  <si>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</si>
  <si>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</si>
  <si>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</si>
  <si>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</si>
  <si>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</si>
  <si>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</si>
  <si>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</si>
  <si>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</si>
  <si>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</si>
  <si>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</si>
  <si>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</si>
  <si>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</si>
  <si>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</si>
  <si>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</si>
  <si>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</si>
  <si>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</si>
  <si>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</si>
  <si>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</si>
  <si>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</si>
  <si>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</si>
  <si>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</si>
  <si>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</si>
  <si>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</si>
  <si>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</si>
  <si>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</si>
  <si>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</si>
  <si>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</si>
  <si>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</si>
  <si>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</si>
  <si>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</si>
  <si>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</si>
  <si>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</si>
  <si>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</si>
  <si>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</si>
  <si>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</si>
  <si>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</si>
  <si>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</si>
  <si>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</si>
  <si>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</si>
  <si>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</si>
  <si>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</si>
  <si>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</si>
  <si>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</si>
  <si>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</si>
  <si>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</si>
  <si>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</si>
  <si>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</si>
  <si>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</si>
  <si>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</si>
  <si>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</si>
  <si>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</si>
  <si>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</si>
  <si>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</si>
  <si>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</si>
  <si>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</si>
  <si>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</si>
  <si>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</si>
  <si>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</si>
  <si>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</si>
  <si>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</si>
  <si>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</si>
  <si>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</si>
  <si>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</si>
  <si>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</si>
  <si>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</si>
  <si>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</si>
  <si>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</si>
  <si>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</si>
  <si>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</si>
  <si>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</si>
  <si>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</si>
  <si>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</si>
  <si>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</si>
  <si>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</si>
  <si>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</si>
  <si>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</si>
  <si>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</si>
  <si>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</si>
  <si>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</si>
  <si>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</si>
  <si>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</si>
  <si>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</si>
  <si>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</si>
  <si>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</si>
  <si>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</si>
  <si>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</si>
  <si>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</si>
  <si>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</si>
  <si>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</si>
  <si>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</si>
  <si>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</si>
  <si>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</si>
  <si>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</si>
  <si>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</si>
  <si>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</si>
  <si>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</si>
  <si>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</si>
  <si>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</si>
  <si>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</si>
  <si>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</si>
  <si>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</si>
  <si>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</si>
  <si>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</si>
  <si>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</si>
  <si>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</si>
  <si>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</si>
  <si>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</si>
  <si>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</si>
  <si>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</si>
  <si>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</si>
  <si>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</si>
  <si>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</si>
  <si>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</si>
  <si>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</si>
  <si>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</si>
  <si>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</si>
  <si>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</si>
  <si>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</si>
  <si>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</si>
  <si>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</si>
  <si>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</si>
  <si>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</si>
  <si>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</si>
  <si>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</si>
  <si>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</si>
  <si>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</si>
  <si>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</si>
  <si>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</si>
  <si>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</si>
  <si>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</si>
  <si>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</si>
  <si>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</si>
  <si>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</si>
  <si>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</si>
  <si>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</si>
  <si>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</si>
  <si>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</si>
  <si>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</si>
  <si>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</si>
  <si>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</si>
  <si>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</si>
  <si>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</si>
  <si>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</si>
  <si>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</si>
  <si>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</si>
  <si>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</si>
  <si>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</si>
  <si>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</si>
  <si>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</si>
  <si>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</si>
  <si>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</si>
  <si>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</si>
  <si>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</si>
  <si>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</si>
  <si>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</si>
  <si>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</si>
  <si>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</si>
  <si>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</si>
  <si>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</si>
  <si>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</si>
  <si>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</si>
  <si>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</si>
  <si>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</si>
  <si>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</si>
  <si>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</si>
  <si>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</si>
  <si>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</si>
  <si>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</si>
  <si>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</si>
  <si>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</si>
  <si>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</si>
  <si>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</si>
  <si>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</si>
  <si>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</si>
  <si>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</si>
  <si>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</si>
  <si>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</si>
  <si>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</si>
  <si>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</si>
  <si>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</si>
  <si>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</si>
  <si>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</si>
  <si>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</si>
  <si>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</si>
  <si>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</si>
  <si>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</si>
  <si>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</si>
  <si>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</si>
  <si>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</si>
  <si>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</si>
  <si>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</si>
  <si>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</si>
  <si>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</si>
  <si>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</si>
  <si>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</si>
  <si>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</si>
  <si>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</si>
  <si>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</si>
  <si>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</si>
  <si>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</si>
  <si>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</si>
  <si>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</si>
  <si>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</si>
  <si>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</si>
  <si>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</si>
  <si>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</si>
  <si>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</si>
  <si>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</si>
  <si>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</si>
  <si>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</si>
  <si>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</si>
  <si>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</si>
  <si>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</si>
  <si>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</si>
  <si>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</si>
  <si>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</si>
  <si>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</si>
  <si>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</si>
  <si>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</si>
  <si>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</si>
  <si>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</si>
  <si>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</si>
  <si>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</si>
  <si>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</si>
  <si>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</si>
  <si>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</si>
  <si>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</si>
  <si>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</si>
  <si>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</si>
  <si>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</si>
  <si>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</si>
  <si>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</si>
  <si>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</si>
  <si>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</si>
  <si>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</si>
  <si>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</si>
  <si>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</si>
  <si>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</si>
  <si>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</si>
  <si>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</si>
  <si>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</si>
  <si>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</si>
  <si>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</si>
  <si>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</si>
  <si>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</si>
  <si>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</si>
  <si>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</si>
  <si>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</si>
  <si>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</si>
  <si>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</si>
  <si>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</si>
  <si>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</si>
  <si>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</si>
  <si>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</si>
  <si>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</si>
  <si>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</si>
  <si>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</si>
  <si>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</si>
  <si>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</si>
  <si>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</si>
  <si>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</si>
  <si>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</si>
  <si>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</si>
  <si>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</si>
  <si>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</si>
  <si>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</si>
  <si>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</si>
  <si>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</si>
  <si>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</si>
  <si>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</si>
  <si>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</si>
  <si>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</si>
  <si>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</si>
  <si>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</si>
  <si>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</si>
  <si>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</si>
  <si>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</si>
  <si>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</si>
  <si>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</si>
  <si>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</si>
  <si>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</si>
  <si>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</si>
  <si>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</si>
  <si>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</si>
  <si>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</si>
  <si>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</si>
  <si>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</si>
  <si>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</si>
  <si>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</si>
  <si>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</si>
  <si>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</si>
  <si>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</si>
  <si>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</si>
  <si>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</si>
  <si>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</si>
  <si>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</si>
  <si>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</si>
  <si>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</si>
  <si>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</si>
  <si>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</si>
  <si>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</si>
  <si>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</si>
  <si>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</si>
  <si>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</si>
  <si>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</si>
  <si>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</si>
  <si>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</si>
  <si>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</si>
  <si>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</si>
  <si>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</si>
  <si>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</si>
  <si>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</si>
  <si>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</si>
  <si>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</si>
  <si>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</si>
  <si>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</si>
  <si>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</si>
  <si>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</si>
  <si>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</si>
  <si>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</si>
  <si>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</si>
  <si>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</si>
  <si>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</si>
  <si>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</si>
  <si>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</si>
  <si>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</si>
  <si>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</si>
  <si>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</si>
  <si>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</si>
  <si>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</si>
  <si>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</si>
  <si>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</si>
  <si>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</si>
  <si>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</si>
  <si>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</si>
  <si>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</si>
  <si>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</si>
  <si>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</si>
  <si>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</si>
  <si>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</si>
  <si>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</si>
  <si>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</si>
  <si>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</si>
  <si>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</si>
  <si>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</si>
  <si>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</si>
  <si>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</si>
  <si>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</si>
  <si>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</si>
  <si>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</si>
  <si>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</si>
  <si>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</si>
  <si>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</si>
  <si>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</si>
  <si>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</si>
  <si>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</si>
  <si>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</si>
  <si>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</si>
  <si>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</si>
  <si>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</si>
  <si>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</si>
  <si>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</si>
  <si>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</si>
  <si>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</si>
  <si>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</si>
  <si>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</si>
  <si>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</si>
  <si>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</si>
  <si>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</si>
  <si>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</si>
  <si>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</si>
  <si>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</si>
  <si>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</si>
  <si>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</si>
  <si>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</si>
  <si>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</si>
  <si>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</si>
  <si>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</si>
  <si>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</si>
  <si>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</si>
  <si>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</si>
  <si>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</si>
  <si>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</si>
  <si>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</si>
  <si>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</si>
  <si>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</si>
  <si>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</si>
  <si>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</si>
  <si>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</si>
  <si>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</si>
  <si>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</si>
  <si>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</si>
  <si>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</si>
  <si>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</si>
  <si>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</si>
  <si>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</si>
  <si>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</si>
  <si>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</si>
  <si>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</si>
  <si>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</si>
  <si>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</si>
  <si>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</si>
  <si>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</si>
  <si>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</si>
  <si>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</si>
  <si>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</si>
  <si>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</si>
  <si>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</si>
  <si>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</si>
  <si>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</si>
  <si>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</si>
  <si>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</si>
  <si>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</si>
  <si>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</si>
  <si>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</si>
  <si>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</si>
  <si>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</si>
  <si>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</si>
  <si>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</si>
  <si>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</si>
  <si>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</si>
  <si>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</si>
  <si>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</si>
  <si>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</si>
  <si>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</si>
  <si>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</si>
  <si>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</si>
  <si>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</si>
  <si>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</si>
  <si>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</si>
  <si>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</si>
  <si>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</si>
  <si>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</si>
  <si>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</si>
  <si>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</si>
  <si>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</si>
  <si>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</si>
  <si>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</si>
  <si>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</si>
  <si>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</si>
  <si>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</si>
  <si>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</si>
  <si>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</si>
  <si>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</si>
  <si>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</si>
  <si>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</si>
  <si>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</si>
  <si>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</si>
  <si>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</si>
  <si>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</si>
  <si>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</si>
  <si>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</si>
  <si>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</si>
  <si>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</si>
  <si>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</si>
  <si>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</si>
  <si>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</si>
  <si>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</si>
  <si>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</si>
  <si>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</si>
  <si>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</si>
  <si>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</si>
  <si>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</si>
  <si>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</si>
  <si>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</si>
  <si>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</si>
  <si>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</si>
  <si>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</si>
  <si>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</si>
  <si>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</si>
  <si>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</si>
  <si>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</si>
  <si>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</si>
  <si>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</si>
  <si>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</si>
  <si>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</si>
  <si>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</si>
  <si>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</si>
  <si>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</si>
  <si>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</si>
  <si>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</si>
  <si>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</si>
  <si>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</si>
  <si>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</si>
  <si>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</si>
  <si>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</si>
  <si>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</si>
  <si>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</si>
  <si>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</si>
  <si>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</si>
  <si>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</si>
  <si>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</si>
  <si>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</si>
  <si>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</si>
  <si>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</si>
  <si>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</si>
  <si>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</si>
  <si>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</si>
  <si>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</si>
  <si>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</si>
  <si>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</si>
  <si>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</si>
  <si>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</si>
  <si>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</si>
  <si>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</si>
  <si>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</si>
  <si>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</si>
  <si>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</si>
  <si>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</si>
  <si>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</si>
  <si>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</si>
  <si>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</si>
  <si>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</si>
  <si>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</si>
  <si>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</si>
  <si>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</si>
  <si>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</si>
  <si>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</si>
  <si>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</si>
  <si>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</si>
  <si>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</si>
  <si>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</si>
  <si>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</si>
  <si>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</si>
  <si>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</si>
  <si>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</si>
  <si>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</si>
  <si>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</si>
  <si>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</si>
  <si>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</si>
  <si>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</si>
  <si>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</si>
  <si>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</si>
  <si>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</si>
  <si>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</si>
  <si>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</si>
  <si>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</si>
  <si>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</si>
  <si>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</si>
  <si>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</si>
  <si>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</si>
  <si>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</si>
  <si>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</si>
  <si>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</si>
  <si>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</si>
  <si>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</si>
  <si>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</si>
  <si>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</si>
  <si>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</si>
  <si>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</si>
  <si>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</si>
  <si>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</si>
  <si>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</si>
  <si>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</si>
  <si>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</si>
  <si>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</si>
  <si>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</si>
  <si>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</si>
  <si>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</si>
  <si>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</si>
  <si>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</si>
  <si>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</si>
  <si>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</si>
  <si>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</si>
  <si>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</si>
  <si>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</si>
  <si>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</si>
  <si>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</si>
  <si>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</si>
  <si>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</si>
  <si>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</si>
  <si>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</si>
  <si>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</si>
  <si>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</si>
  <si>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</si>
  <si>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</si>
  <si>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</si>
  <si>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</si>
  <si>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</si>
  <si>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</si>
  <si>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</si>
  <si>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</si>
  <si>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</si>
  <si>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</si>
  <si>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</si>
  <si>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</si>
  <si>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</si>
  <si>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</si>
  <si>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</si>
  <si>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</si>
  <si>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</si>
  <si>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</si>
  <si>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</si>
  <si>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</si>
  <si>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</si>
  <si>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</si>
  <si>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</si>
  <si>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</si>
  <si>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</si>
  <si>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</si>
  <si>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</si>
  <si>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</si>
  <si>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</si>
  <si>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</si>
  <si>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</si>
  <si>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</si>
  <si>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</si>
  <si>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</si>
  <si>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</si>
  <si>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</si>
  <si>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</si>
  <si>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</si>
  <si>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</si>
  <si>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</si>
  <si>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</si>
  <si>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</si>
  <si>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</si>
  <si>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</si>
  <si>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</si>
  <si>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</si>
  <si>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</si>
  <si>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</si>
  <si>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</si>
  <si>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</si>
  <si>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</si>
  <si>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</si>
  <si>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</si>
  <si>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</si>
  <si>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</si>
  <si>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</si>
  <si>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</si>
  <si>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</si>
  <si>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</si>
  <si>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</si>
  <si>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</si>
  <si>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</si>
  <si>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</si>
  <si>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</si>
  <si>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</si>
  <si>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</si>
  <si>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</si>
  <si>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</si>
  <si>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</si>
  <si>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</si>
  <si>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</si>
  <si>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</si>
  <si>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</si>
  <si>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</si>
  <si>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</si>
  <si>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</si>
  <si>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</si>
  <si>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</si>
  <si>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</si>
  <si>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</si>
  <si>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</si>
  <si>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</si>
  <si>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</si>
  <si>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</si>
  <si>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</si>
  <si>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</si>
  <si>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</si>
  <si>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</si>
  <si>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</si>
  <si>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</si>
  <si>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</si>
  <si>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</si>
  <si>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</si>
  <si>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</si>
  <si>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</si>
  <si>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</si>
  <si>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</si>
  <si>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</si>
  <si>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</si>
  <si>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</si>
  <si>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</si>
  <si>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</si>
  <si>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</si>
  <si>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</si>
  <si>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</si>
  <si>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</si>
  <si>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</si>
  <si>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</si>
  <si>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</si>
  <si>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</si>
  <si>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</si>
  <si>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</si>
  <si>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</si>
  <si>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</si>
  <si>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</si>
  <si>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</si>
  <si>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</si>
  <si>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</si>
  <si>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</si>
  <si>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</si>
  <si>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</si>
  <si>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</si>
  <si>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</si>
  <si>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</si>
  <si>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</si>
  <si>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</si>
  <si>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</si>
  <si>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</si>
  <si>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</si>
  <si>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</si>
  <si>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</si>
  <si>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</si>
  <si>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</si>
  <si>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</si>
  <si>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</si>
  <si>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</si>
  <si>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</si>
  <si>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</si>
  <si>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</si>
  <si>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</si>
  <si>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</si>
  <si>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</si>
  <si>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</si>
  <si>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</si>
  <si>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</si>
  <si>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</si>
  <si>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</si>
  <si>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</si>
  <si>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</si>
  <si>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</si>
  <si>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</si>
  <si>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</si>
  <si>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</si>
  <si>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</si>
  <si>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</si>
  <si>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</si>
  <si>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</si>
  <si>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</si>
  <si>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</si>
  <si>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</si>
  <si>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</si>
  <si>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</si>
  <si>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</si>
  <si>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</si>
  <si>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</si>
  <si>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</si>
  <si>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</si>
  <si>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</si>
  <si>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</si>
  <si>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</si>
  <si>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</si>
  <si>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</si>
  <si>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</si>
  <si>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</si>
  <si>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</si>
  <si>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</si>
  <si>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</si>
  <si>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</si>
  <si>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</si>
  <si>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</si>
  <si>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</si>
  <si>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</si>
  <si>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</si>
  <si>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</si>
  <si>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</si>
  <si>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</si>
  <si>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</si>
  <si>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</si>
  <si>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</si>
  <si>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</si>
  <si>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</si>
  <si>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</si>
  <si>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</si>
  <si>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</si>
  <si>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</si>
  <si>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</si>
  <si>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</si>
  <si>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</si>
  <si>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</si>
  <si>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</si>
  <si>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</si>
  <si>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</si>
  <si>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</si>
  <si>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</si>
  <si>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</si>
  <si>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</si>
  <si>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</si>
  <si>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</si>
  <si>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</si>
  <si>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</si>
  <si>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</si>
  <si>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</si>
  <si>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</si>
  <si>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</si>
  <si>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</si>
  <si>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</si>
  <si>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</si>
  <si>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</si>
  <si>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</si>
  <si>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</si>
  <si>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</si>
  <si>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</si>
  <si>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</si>
  <si>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</si>
  <si>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</si>
  <si>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</si>
  <si>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</si>
  <si>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</si>
  <si>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</si>
  <si>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</si>
  <si>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</si>
  <si>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</si>
  <si>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</si>
  <si>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</si>
  <si>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</si>
  <si>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</si>
  <si>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</si>
  <si>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</si>
  <si>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</si>
  <si>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</si>
  <si>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</si>
  <si>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</si>
  <si>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</si>
  <si>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</si>
  <si>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</si>
  <si>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</si>
  <si>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</si>
  <si>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</si>
  <si>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</si>
  <si>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</si>
  <si>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</si>
  <si>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</si>
  <si>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</si>
  <si>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</si>
  <si>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</si>
  <si>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</si>
  <si>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</si>
  <si>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</si>
  <si>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</si>
  <si>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</si>
  <si>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</si>
  <si>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</si>
  <si>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</si>
  <si>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</si>
  <si>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</si>
  <si>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</si>
  <si>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</si>
  <si>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</si>
  <si>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</si>
  <si>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</si>
  <si>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</si>
  <si>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</si>
  <si>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</si>
  <si>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</si>
  <si>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</si>
  <si>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</si>
  <si>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</si>
  <si>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</si>
  <si>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</si>
  <si>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</si>
  <si>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</si>
  <si>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</si>
  <si>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</si>
  <si>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</si>
  <si>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</si>
  <si>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</si>
  <si>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</si>
  <si>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</si>
  <si>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</si>
  <si>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</si>
  <si>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</si>
  <si>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</si>
  <si>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</si>
  <si>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</si>
  <si>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</si>
  <si>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</si>
  <si>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</si>
  <si>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</si>
  <si>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</si>
  <si>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</si>
  <si>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</si>
  <si>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</si>
  <si>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</si>
  <si>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</si>
  <si>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</si>
  <si>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</si>
  <si>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</si>
  <si>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</si>
  <si>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</si>
  <si>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</si>
  <si>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</si>
  <si>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</si>
  <si>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</si>
  <si>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</si>
  <si>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</si>
  <si>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</si>
  <si>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</si>
  <si>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</si>
  <si>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</si>
  <si>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</si>
  <si>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</si>
  <si>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</si>
  <si>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</si>
  <si>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</si>
  <si>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</si>
  <si>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</si>
  <si>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</si>
  <si>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</si>
  <si>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</si>
  <si>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</si>
  <si>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</si>
  <si>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</si>
  <si>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</si>
  <si>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</si>
  <si>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</si>
  <si>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</si>
  <si>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</si>
  <si>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</si>
  <si>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</si>
  <si>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</si>
  <si>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</si>
  <si>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</si>
  <si>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</si>
  <si>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</si>
  <si>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</si>
  <si>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</si>
  <si>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</si>
  <si>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</si>
  <si>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</si>
  <si>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</si>
  <si>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</si>
  <si>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</si>
  <si>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</si>
  <si>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</si>
  <si>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</si>
  <si>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</si>
  <si>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</si>
  <si>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</si>
  <si>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</si>
  <si>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</si>
  <si>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</si>
  <si>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</si>
  <si>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</si>
  <si>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</si>
  <si>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</si>
  <si>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</si>
  <si>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</si>
  <si>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</si>
  <si>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</si>
  <si>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</si>
  <si>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</si>
  <si>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</si>
  <si>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</si>
  <si>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</si>
  <si>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</si>
  <si>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</si>
  <si>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</si>
  <si>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</si>
  <si>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</si>
  <si>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</si>
  <si>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</si>
  <si>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</si>
  <si>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</si>
  <si>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</si>
  <si>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</si>
  <si>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</si>
  <si>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</si>
  <si>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</si>
  <si>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</si>
  <si>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</si>
  <si>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</si>
  <si>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</si>
  <si>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</si>
  <si>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</si>
  <si>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</si>
  <si>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</si>
  <si>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</si>
  <si>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</si>
  <si>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</si>
  <si>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</si>
  <si>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</si>
  <si>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</si>
  <si>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</si>
  <si>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</si>
  <si>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</si>
  <si>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</si>
  <si>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</si>
  <si>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</si>
  <si>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</si>
  <si>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</si>
  <si>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</si>
  <si>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</si>
  <si>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</si>
  <si>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</si>
  <si>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</si>
  <si>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</si>
  <si>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</si>
  <si>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</si>
  <si>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</si>
  <si>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</si>
  <si>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</si>
  <si>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</si>
  <si>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</si>
  <si>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</si>
  <si>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</si>
  <si>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</si>
  <si>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</si>
  <si>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</si>
  <si>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</si>
  <si>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</si>
  <si>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</si>
  <si>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</si>
  <si>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</si>
  <si>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</si>
  <si>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</si>
  <si>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</si>
  <si>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</si>
  <si>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</si>
  <si>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</si>
  <si>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</si>
  <si>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</si>
  <si>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</si>
  <si>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</si>
  <si>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</si>
  <si>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</si>
  <si>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</si>
  <si>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</si>
  <si>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</si>
  <si>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</si>
  <si>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</si>
  <si>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</si>
  <si>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</si>
  <si>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</si>
  <si>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</si>
  <si>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</si>
  <si>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</si>
  <si>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</si>
  <si>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</si>
  <si>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</si>
  <si>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</si>
  <si>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</si>
  <si>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</si>
  <si>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</si>
  <si>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</si>
  <si>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</si>
  <si>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</si>
  <si>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</si>
  <si>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</si>
  <si>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</si>
  <si>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</si>
  <si>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</si>
  <si>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</si>
  <si>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</si>
  <si>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</si>
  <si>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</si>
  <si>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</si>
  <si>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</si>
  <si>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</si>
  <si>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</si>
  <si>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</si>
  <si>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</si>
  <si>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</si>
  <si>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</si>
  <si>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</si>
  <si>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</si>
  <si>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</si>
  <si>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</si>
  <si>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</si>
  <si>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</si>
  <si>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</si>
  <si>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</si>
  <si>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</si>
  <si>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</si>
  <si>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</si>
  <si>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</si>
  <si>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</si>
  <si>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</si>
  <si>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</si>
  <si>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</si>
  <si>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</si>
  <si>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</si>
  <si>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</si>
  <si>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</si>
  <si>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</si>
  <si>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</si>
  <si>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</si>
  <si>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</si>
  <si>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</si>
  <si>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</si>
  <si>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</si>
  <si>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</si>
  <si>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</si>
  <si>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</si>
  <si>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</si>
  <si>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</si>
  <si>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</si>
  <si>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</si>
  <si>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</si>
  <si>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</si>
  <si>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</si>
  <si>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</si>
  <si>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</si>
  <si>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</si>
  <si>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</si>
  <si>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</si>
  <si>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</si>
  <si>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</si>
  <si>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</si>
  <si>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</si>
  <si>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</si>
  <si>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</si>
  <si>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</si>
  <si>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</si>
  <si>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</si>
  <si>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</si>
  <si>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</si>
  <si>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</si>
  <si>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</si>
  <si>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</si>
  <si>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</si>
  <si>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</si>
  <si>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</si>
  <si>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</si>
  <si>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</si>
  <si>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</si>
  <si>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</si>
  <si>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</si>
  <si>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</si>
  <si>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</si>
  <si>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</si>
  <si>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</si>
  <si>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</si>
  <si>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</si>
  <si>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</si>
  <si>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</si>
  <si>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</si>
  <si>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</si>
  <si>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</si>
  <si>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</si>
  <si>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</si>
  <si>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</si>
  <si>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</si>
  <si>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</si>
  <si>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</si>
  <si>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</si>
  <si>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</si>
  <si>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</si>
  <si>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</si>
  <si>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</si>
  <si>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</si>
  <si>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</si>
  <si>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</si>
  <si>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</si>
  <si>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</si>
  <si>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</si>
  <si>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</si>
  <si>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</si>
  <si>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</si>
  <si>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</si>
  <si>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</si>
  <si>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</si>
  <si>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</si>
  <si>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</si>
  <si>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</si>
  <si>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</si>
  <si>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</si>
  <si>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</si>
  <si>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</si>
  <si>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</si>
  <si>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</si>
  <si>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</si>
  <si>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</si>
  <si>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</si>
  <si>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</si>
  <si>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</si>
  <si>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</si>
  <si>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</si>
  <si>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</si>
  <si>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</si>
  <si>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</si>
  <si>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</si>
  <si>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</si>
  <si>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</si>
  <si>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</si>
  <si>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</si>
  <si>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</si>
  <si>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</si>
  <si>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</si>
  <si>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</si>
  <si>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</si>
  <si>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</si>
  <si>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</si>
  <si>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</si>
  <si>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</si>
  <si>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</si>
  <si>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</si>
  <si>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</si>
  <si>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</si>
  <si>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</si>
  <si>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</si>
  <si>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</si>
  <si>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</si>
  <si>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</si>
  <si>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</si>
  <si>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</si>
  <si>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</si>
  <si>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</si>
  <si>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</si>
  <si>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</si>
  <si>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</si>
  <si>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</si>
  <si>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</si>
  <si>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</si>
  <si>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</si>
  <si>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</si>
  <si>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</si>
  <si>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</si>
  <si>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</si>
  <si>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</si>
  <si>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</si>
  <si>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</si>
  <si>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</si>
  <si>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</si>
  <si>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</si>
  <si>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</si>
  <si>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</si>
  <si>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</si>
  <si>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</si>
  <si>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</si>
  <si>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</si>
  <si>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</si>
  <si>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</si>
  <si>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</si>
  <si>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</si>
  <si>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</si>
  <si>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</si>
  <si>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</si>
  <si>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</si>
  <si>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</si>
  <si>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</si>
  <si>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</si>
  <si>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</si>
  <si>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</si>
  <si>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</si>
  <si>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</si>
  <si>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</si>
  <si>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</si>
  <si>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</si>
  <si>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</si>
  <si>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</si>
  <si>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</si>
  <si>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</si>
  <si>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</si>
  <si>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</si>
  <si>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</si>
  <si>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</si>
  <si>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</si>
  <si>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</si>
  <si>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</si>
  <si>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</si>
  <si>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</si>
  <si>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</si>
  <si>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</si>
  <si>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</si>
  <si>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</si>
  <si>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</si>
  <si>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</si>
  <si>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</si>
  <si>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</si>
  <si>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</si>
  <si>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</si>
  <si>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</si>
  <si>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</si>
  <si>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</si>
  <si>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</si>
  <si>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</si>
  <si>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</si>
  <si>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</si>
  <si>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</si>
  <si>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</si>
  <si>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</si>
  <si>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</si>
  <si>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</si>
  <si>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</si>
  <si>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</si>
  <si>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</si>
  <si>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</si>
  <si>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</si>
  <si>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</si>
  <si>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</si>
  <si>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</si>
  <si>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</si>
  <si>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</si>
  <si>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</si>
  <si>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</si>
  <si>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</si>
  <si>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</si>
  <si>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</si>
  <si>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</si>
  <si>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</si>
  <si>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</si>
  <si>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</si>
  <si>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</si>
  <si>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</si>
  <si>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</si>
  <si>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</si>
  <si>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</si>
  <si>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</si>
  <si>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</si>
  <si>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</si>
  <si>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</si>
  <si>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</si>
  <si>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</si>
  <si>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</si>
  <si>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</si>
  <si>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</si>
  <si>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</si>
  <si>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</si>
  <si>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</si>
  <si>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</si>
  <si>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</si>
  <si>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</si>
  <si>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</si>
  <si>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</si>
  <si>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</si>
  <si>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</si>
  <si>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</si>
  <si>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</si>
  <si>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</si>
  <si>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</si>
  <si>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</si>
  <si>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</si>
  <si>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</si>
  <si>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</si>
  <si>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</si>
  <si>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</si>
  <si>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</si>
  <si>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</si>
  <si>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</si>
  <si>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</si>
  <si>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</si>
  <si>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</si>
  <si>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</si>
  <si>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</si>
  <si>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</si>
  <si>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</si>
  <si>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</si>
  <si>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</si>
  <si>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</si>
  <si>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</si>
  <si>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</si>
  <si>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</si>
  <si>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</si>
  <si>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</si>
  <si>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</si>
  <si>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</si>
  <si>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</si>
  <si>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</si>
  <si>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</si>
  <si>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</si>
  <si>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</si>
  <si>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</si>
  <si>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</si>
  <si>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</si>
  <si>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</si>
  <si>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</si>
  <si>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</si>
  <si>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</si>
  <si>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</si>
  <si>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</si>
  <si>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</si>
  <si>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</si>
  <si>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</si>
  <si>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</si>
  <si>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</si>
  <si>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</si>
  <si>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</si>
  <si>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</si>
  <si>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</si>
  <si>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</si>
  <si>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</si>
  <si>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</si>
  <si>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</si>
  <si>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</si>
  <si>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</si>
  <si>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</si>
  <si>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</si>
  <si>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</si>
  <si>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</si>
  <si>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</si>
  <si>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</si>
  <si>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</si>
  <si>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</si>
  <si>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</si>
  <si>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</si>
  <si>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</si>
  <si>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</si>
  <si>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</si>
  <si>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</si>
  <si>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</si>
  <si>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</si>
  <si>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</si>
  <si>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</si>
  <si>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</si>
  <si>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</si>
  <si>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</si>
  <si>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</si>
  <si>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</si>
  <si>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</si>
  <si>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</si>
  <si>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</si>
  <si>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</si>
  <si>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</si>
  <si>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</si>
  <si>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</si>
  <si>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</si>
  <si>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</si>
  <si>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</si>
  <si>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</si>
  <si>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</si>
  <si>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</si>
  <si>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</si>
  <si>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</si>
  <si>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</si>
  <si>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</si>
  <si>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</si>
  <si>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</si>
  <si>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</si>
  <si>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</si>
  <si>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</si>
  <si>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</si>
  <si>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</si>
  <si>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</si>
  <si>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</si>
  <si>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</si>
  <si>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</si>
  <si>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</si>
  <si>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</si>
  <si>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</si>
  <si>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</si>
  <si>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</si>
  <si>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</si>
  <si>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</si>
  <si>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</si>
  <si>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</si>
  <si>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</si>
  <si>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</si>
  <si>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</si>
  <si>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</si>
  <si>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</si>
  <si>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</si>
  <si>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</si>
  <si>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</si>
  <si>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</si>
  <si>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</si>
  <si>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</si>
  <si>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</si>
  <si>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</si>
  <si>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</si>
  <si>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</si>
  <si>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</si>
  <si>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</si>
  <si>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</si>
  <si>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</si>
  <si>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</si>
  <si>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</si>
  <si>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</si>
  <si>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</si>
  <si>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</si>
  <si>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</si>
  <si>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</si>
  <si>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</si>
  <si>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</si>
  <si>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</si>
  <si>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</si>
  <si>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</si>
  <si>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</si>
  <si>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</si>
  <si>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</si>
  <si>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</si>
  <si>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</si>
  <si>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</si>
  <si>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</si>
  <si>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</si>
  <si>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</si>
  <si>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</si>
  <si>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</si>
  <si>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</si>
  <si>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</si>
  <si>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</si>
  <si>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</si>
  <si>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</si>
  <si>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</si>
  <si>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</si>
  <si>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</si>
  <si>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</si>
  <si>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</si>
  <si>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</si>
  <si>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</si>
  <si>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</si>
  <si>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</si>
  <si>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</si>
  <si>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</si>
  <si>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</si>
  <si>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</si>
  <si>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</si>
  <si>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</si>
  <si>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</si>
  <si>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</si>
  <si>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</si>
  <si>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</si>
  <si>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</si>
  <si>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</si>
  <si>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</si>
  <si>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</si>
  <si>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</si>
  <si>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</si>
  <si>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</si>
  <si>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</si>
  <si>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</si>
  <si>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</si>
  <si>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</si>
  <si>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</si>
  <si>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</si>
  <si>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</si>
  <si>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</si>
  <si>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</si>
  <si>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</si>
  <si>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</si>
  <si>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</si>
  <si>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</si>
  <si>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</si>
  <si>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</si>
  <si>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</si>
  <si>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</si>
  <si>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</si>
  <si>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</si>
  <si>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</si>
  <si>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</si>
  <si>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</si>
  <si>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</si>
  <si>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</si>
  <si>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</si>
  <si>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</si>
  <si>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</si>
  <si>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</si>
  <si>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</si>
  <si>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</si>
  <si>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</si>
  <si>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</si>
  <si>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</si>
  <si>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</si>
  <si>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</si>
  <si>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</si>
  <si>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</si>
  <si>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</si>
  <si>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</si>
  <si>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</si>
  <si>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</si>
  <si>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</si>
  <si>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</si>
  <si>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</si>
  <si>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</si>
  <si>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</si>
  <si>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</si>
  <si>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</si>
  <si>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</si>
  <si>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</si>
  <si>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</si>
  <si>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</si>
  <si>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</si>
  <si>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</si>
  <si>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</si>
  <si>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</si>
  <si>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</si>
  <si>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</si>
  <si>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</si>
  <si>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</si>
  <si>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</si>
  <si>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</si>
  <si>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</si>
  <si>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</si>
  <si>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</si>
  <si>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</si>
  <si>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</si>
  <si>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</si>
  <si>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</si>
  <si>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</si>
  <si>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</si>
  <si>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</si>
  <si>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</si>
  <si>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</si>
  <si>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</si>
  <si>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</si>
  <si>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</si>
  <si>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</si>
  <si>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</si>
  <si>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</si>
  <si>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</si>
  <si>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</si>
  <si>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</si>
  <si>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</si>
  <si>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</si>
  <si>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</si>
  <si>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</si>
  <si>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</si>
  <si>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</si>
  <si>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</si>
  <si>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</si>
  <si>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</si>
  <si>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</si>
  <si>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</si>
  <si>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</si>
  <si>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</si>
  <si>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</si>
  <si>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</si>
  <si>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</si>
  <si>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</si>
  <si>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</si>
  <si>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</si>
  <si>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</si>
  <si>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</si>
  <si>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</si>
  <si>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</si>
  <si>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</si>
  <si>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</si>
  <si>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</si>
  <si>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</si>
  <si>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</si>
  <si>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</si>
  <si>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</si>
  <si>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</si>
  <si>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</si>
  <si>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</si>
  <si>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</si>
  <si>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</si>
  <si>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</si>
  <si>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</si>
  <si>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</si>
  <si>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</si>
  <si>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</si>
  <si>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</si>
  <si>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</si>
  <si>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</si>
  <si>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</si>
  <si>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</si>
  <si>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</si>
  <si>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</si>
  <si>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</si>
  <si>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</si>
  <si>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</si>
  <si>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</si>
  <si>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</si>
  <si>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</si>
  <si>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</si>
  <si>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</si>
  <si>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</si>
  <si>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</si>
  <si>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</si>
  <si>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</si>
  <si>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</si>
  <si>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</si>
  <si>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</si>
  <si>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</si>
  <si>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</si>
  <si>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</si>
  <si>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</si>
  <si>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</si>
  <si>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</si>
  <si>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</si>
  <si>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</si>
  <si>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</si>
  <si>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</si>
  <si>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</si>
  <si>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</si>
  <si>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</si>
  <si>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</si>
  <si>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</si>
  <si>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</si>
  <si>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</si>
  <si>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</si>
  <si>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</si>
  <si>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</si>
  <si>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</si>
  <si>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</si>
  <si>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</si>
  <si>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</si>
  <si>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</si>
  <si>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</si>
  <si>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</si>
  <si>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</si>
  <si>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</si>
  <si>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</si>
  <si>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</si>
  <si>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</si>
  <si>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</si>
  <si>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</si>
  <si>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</si>
  <si>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</si>
  <si>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</si>
  <si>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</si>
  <si>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</si>
  <si>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</si>
  <si>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</si>
  <si>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</si>
  <si>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</si>
  <si>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</si>
  <si>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</si>
  <si>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</si>
  <si>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</si>
  <si>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</si>
  <si>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</si>
  <si>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</si>
  <si>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</si>
  <si>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</si>
  <si>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</si>
  <si>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</si>
  <si>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</si>
  <si>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</si>
  <si>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</si>
  <si>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</si>
  <si>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</si>
  <si>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</si>
  <si>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</si>
  <si>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</si>
  <si>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</si>
  <si>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</si>
  <si>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</si>
  <si>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</si>
  <si>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</si>
  <si>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</si>
  <si>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</si>
  <si>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</si>
  <si>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</si>
  <si>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</si>
  <si>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</si>
  <si>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</si>
  <si>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</si>
  <si>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</si>
  <si>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</si>
  <si>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</si>
  <si>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</si>
  <si>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</si>
  <si>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</si>
  <si>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</si>
  <si>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</si>
  <si>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</si>
  <si>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</si>
  <si>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</si>
  <si>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</si>
  <si>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</si>
  <si>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</si>
  <si>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</si>
  <si>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</si>
  <si>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</si>
  <si>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</si>
  <si>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</si>
  <si>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</si>
  <si>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</si>
  <si>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</si>
  <si>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</si>
  <si>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</si>
  <si>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</si>
  <si>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</si>
  <si>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</si>
  <si>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</si>
  <si>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</si>
  <si>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</si>
  <si>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</si>
  <si>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</si>
  <si>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</si>
  <si>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</si>
  <si>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</si>
  <si>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</si>
  <si>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</si>
  <si>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</si>
  <si>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</si>
  <si>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</si>
  <si>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</si>
  <si>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</si>
  <si>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</si>
  <si>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</si>
  <si>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</si>
  <si>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</si>
  <si>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</si>
  <si>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</si>
  <si>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</si>
  <si>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</si>
  <si>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</si>
  <si>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</si>
  <si>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</si>
  <si>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</si>
  <si>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</si>
  <si>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</si>
  <si>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</si>
  <si>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</si>
  <si>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</si>
  <si>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</si>
  <si>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</si>
  <si>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</si>
  <si>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</si>
  <si>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</si>
  <si>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</si>
  <si>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</si>
  <si>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</si>
  <si>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</si>
  <si>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</si>
  <si>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</si>
  <si>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</si>
  <si>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</si>
  <si>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</si>
  <si>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</si>
  <si>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</si>
  <si>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</si>
  <si>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</si>
  <si>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</si>
  <si>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</si>
  <si>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</si>
  <si>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</si>
  <si>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</si>
  <si>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</si>
  <si>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</si>
  <si>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</si>
  <si>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</si>
  <si>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</si>
  <si>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</si>
  <si>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</si>
  <si>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</si>
  <si>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</si>
  <si>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</si>
  <si>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</si>
  <si>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</si>
  <si>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</si>
  <si>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</si>
  <si>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</si>
  <si>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</si>
  <si>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</si>
  <si>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</si>
  <si>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</si>
  <si>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</si>
  <si>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</si>
  <si>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</si>
  <si>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</si>
  <si>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</si>
  <si>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</si>
  <si>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</si>
  <si>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</si>
  <si>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</si>
  <si>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</si>
  <si>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</si>
  <si>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</si>
  <si>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</si>
  <si>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</si>
  <si>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</si>
  <si>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</si>
  <si>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</si>
  <si>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</si>
  <si>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</si>
  <si>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</si>
  <si>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</si>
  <si>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</si>
  <si>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</si>
  <si>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</si>
  <si>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</si>
  <si>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</si>
  <si>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</si>
  <si>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</si>
  <si>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</si>
  <si>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</si>
  <si>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</si>
  <si>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</si>
  <si>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</si>
  <si>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</si>
  <si>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</si>
  <si>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</si>
  <si>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</si>
  <si>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</si>
  <si>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</si>
  <si>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</si>
  <si>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</si>
  <si>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</si>
  <si>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</si>
  <si>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</si>
  <si>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</si>
  <si>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</si>
  <si>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</si>
  <si>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</si>
  <si>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</si>
  <si>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</si>
  <si>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</si>
  <si>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</si>
  <si>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</si>
  <si>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</si>
  <si>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</si>
  <si>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</si>
  <si>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</si>
  <si>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</si>
  <si>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</si>
  <si>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</si>
  <si>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</si>
  <si>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</si>
  <si>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</si>
  <si>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</si>
  <si>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</si>
  <si>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</si>
  <si>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</si>
  <si>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</si>
  <si>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</si>
  <si>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</si>
  <si>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</si>
  <si>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</si>
  <si>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</si>
  <si>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</si>
  <si>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</si>
  <si>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</si>
  <si>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</si>
  <si>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</si>
  <si>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</si>
  <si>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</si>
  <si>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</si>
  <si>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</si>
  <si>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</si>
  <si>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</si>
  <si>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</si>
  <si>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</si>
  <si>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</si>
  <si>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</si>
  <si>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</si>
  <si>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</si>
  <si>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</si>
  <si>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</si>
  <si>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</si>
  <si>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</si>
  <si>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</si>
  <si>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</si>
  <si>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</si>
  <si>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</si>
  <si>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</si>
  <si>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</si>
  <si>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</si>
  <si>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</si>
  <si>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</si>
  <si>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</si>
  <si>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</si>
  <si>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</si>
  <si>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</si>
  <si>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</si>
  <si>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</si>
  <si>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</si>
  <si>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</si>
  <si>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</si>
  <si>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</si>
  <si>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</si>
  <si>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</si>
  <si>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</si>
  <si>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</si>
  <si>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</si>
  <si>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</si>
  <si>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</si>
  <si>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</si>
  <si>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</si>
  <si>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</si>
  <si>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</si>
  <si>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</si>
  <si>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</si>
  <si>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</si>
  <si>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</si>
  <si>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</si>
  <si>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</si>
  <si>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</si>
  <si>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</si>
  <si>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</si>
  <si>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</si>
  <si>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</si>
  <si>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</si>
  <si>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</si>
  <si>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</si>
  <si>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</si>
  <si>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</si>
  <si>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</si>
  <si>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</si>
  <si>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</si>
  <si>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</si>
  <si>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</si>
  <si>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</si>
  <si>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</si>
  <si>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</si>
  <si>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</si>
  <si>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</si>
  <si>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</si>
  <si>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</si>
  <si>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</si>
  <si>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</si>
  <si>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</si>
  <si>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</si>
  <si>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</si>
  <si>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</si>
  <si>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</si>
  <si>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</si>
  <si>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</si>
  <si>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</si>
  <si>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</si>
  <si>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</si>
  <si>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</si>
  <si>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</si>
  <si>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</si>
  <si>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</si>
  <si>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</si>
  <si>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</si>
  <si>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</si>
  <si>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</si>
  <si>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</si>
  <si>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</si>
  <si>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</si>
  <si>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</si>
  <si>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</si>
  <si>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</si>
  <si>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</si>
  <si>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</si>
  <si>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</si>
  <si>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</si>
  <si>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</si>
  <si>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</si>
  <si>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</si>
  <si>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</si>
  <si>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</si>
  <si>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</si>
  <si>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</si>
  <si>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</si>
  <si>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</si>
  <si>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</si>
  <si>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</si>
  <si>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</si>
  <si>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</si>
  <si>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</si>
  <si>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</si>
  <si>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</si>
  <si>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</si>
  <si>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</si>
  <si>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</si>
  <si>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</si>
  <si>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</si>
  <si>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</si>
  <si>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</si>
  <si>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</si>
  <si>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</si>
  <si>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</si>
  <si>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</si>
  <si>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</si>
  <si>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</si>
  <si>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</si>
  <si>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</si>
  <si>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</si>
  <si>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</si>
  <si>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</si>
  <si>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</si>
  <si>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</si>
  <si>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</si>
  <si>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</si>
  <si>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</si>
  <si>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</si>
  <si>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</si>
  <si>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</si>
  <si>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</si>
  <si>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</si>
  <si>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</si>
  <si>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</si>
  <si>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</si>
  <si>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</si>
  <si>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</si>
  <si>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</si>
  <si>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</si>
  <si>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</si>
  <si>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</si>
  <si>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</si>
  <si>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</si>
  <si>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</si>
  <si>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</si>
  <si>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</si>
  <si>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</si>
  <si>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</si>
  <si>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</si>
  <si>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</si>
  <si>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</si>
  <si>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</si>
  <si>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</si>
  <si>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</si>
  <si>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</si>
  <si>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</si>
  <si>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</si>
  <si>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</si>
  <si>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</si>
  <si>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</si>
  <si>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</si>
  <si>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</si>
  <si>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</si>
  <si>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</si>
  <si>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</si>
  <si>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</si>
  <si>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</si>
  <si>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</si>
  <si>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</si>
  <si>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</si>
  <si>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</si>
  <si>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</si>
  <si>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</si>
  <si>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</si>
  <si>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</si>
  <si>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</si>
  <si>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</si>
  <si>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</si>
  <si>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</si>
  <si>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</si>
  <si>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</si>
  <si>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</si>
  <si>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</si>
  <si>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</si>
  <si>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</si>
  <si>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</si>
  <si>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</si>
  <si>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</si>
  <si>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</si>
  <si>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</si>
  <si>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</si>
  <si>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</si>
  <si>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</si>
  <si>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</si>
  <si>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</si>
  <si>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</si>
  <si>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</si>
  <si>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</si>
  <si>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</si>
  <si>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</si>
  <si>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</si>
  <si>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</si>
  <si>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</si>
  <si>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</si>
  <si>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</si>
  <si>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</si>
  <si>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</si>
  <si>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</si>
  <si>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</si>
  <si>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</si>
  <si>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</si>
  <si>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</si>
  <si>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</si>
  <si>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</si>
  <si>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</si>
  <si>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</si>
  <si>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</si>
  <si>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</si>
  <si>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</si>
  <si>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</si>
  <si>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</si>
  <si>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</si>
  <si>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</si>
  <si>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</si>
  <si>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</si>
  <si>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</si>
  <si>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</si>
  <si>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</si>
  <si>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</si>
  <si>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</si>
  <si>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</si>
  <si>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</si>
  <si>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</si>
  <si>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</si>
  <si>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</si>
  <si>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</si>
  <si>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</si>
  <si>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</si>
  <si>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</si>
  <si>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</si>
  <si>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</si>
  <si>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</si>
  <si>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</si>
  <si>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</si>
  <si>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</si>
  <si>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</si>
  <si>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</si>
  <si>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</si>
  <si>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</si>
  <si>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</si>
  <si>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</si>
  <si>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</si>
  <si>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</si>
  <si>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</si>
  <si>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</si>
  <si>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</si>
  <si>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</si>
  <si>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</si>
  <si>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</si>
  <si>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</si>
  <si>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</si>
  <si>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</si>
  <si>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</si>
  <si>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</si>
  <si>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</si>
  <si>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</si>
  <si>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</si>
  <si>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</si>
  <si>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</si>
  <si>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</si>
  <si>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</si>
  <si>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</si>
  <si>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</si>
  <si>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</si>
  <si>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</si>
  <si>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</si>
  <si>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</si>
  <si>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</si>
  <si>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</si>
  <si>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</si>
  <si>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</si>
  <si>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</si>
  <si>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</si>
  <si>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</si>
  <si>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</si>
  <si>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</si>
  <si>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</si>
  <si>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</si>
  <si>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</si>
  <si>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</si>
  <si>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</si>
  <si>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</si>
  <si>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</si>
  <si>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</si>
  <si>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</si>
  <si>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</si>
  <si>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</si>
  <si>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</si>
  <si>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</si>
  <si>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</si>
  <si>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</si>
  <si>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</si>
  <si>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</si>
  <si>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</si>
  <si>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</si>
  <si>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</si>
  <si>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</si>
  <si>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</si>
  <si>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</si>
  <si>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</si>
  <si>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</si>
  <si>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</si>
  <si>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</si>
  <si>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</si>
  <si>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</si>
  <si>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</si>
  <si>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</si>
  <si>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</si>
  <si>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</si>
  <si>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</si>
  <si>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</si>
  <si>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</si>
  <si>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</si>
  <si>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</si>
  <si>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</si>
  <si>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</si>
  <si>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</si>
  <si>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</si>
  <si>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</si>
  <si>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</si>
  <si>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</si>
  <si>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</si>
  <si>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</si>
  <si>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</si>
  <si>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</si>
  <si>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</si>
  <si>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</si>
  <si>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</si>
  <si>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</si>
  <si>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</si>
  <si>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</si>
  <si>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</si>
  <si>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</si>
  <si>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</si>
  <si>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</si>
  <si>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</si>
  <si>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</si>
  <si>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</si>
  <si>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</si>
  <si>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</si>
  <si>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</si>
  <si>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</si>
  <si>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</si>
  <si>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</si>
  <si>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</si>
  <si>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</si>
  <si>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</si>
  <si>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</si>
  <si>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</si>
  <si>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</si>
  <si>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</si>
  <si>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</si>
  <si>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</si>
  <si>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</si>
  <si>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</si>
  <si>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</si>
  <si>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</si>
  <si>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</si>
  <si>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</si>
  <si>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</si>
  <si>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</si>
  <si>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</si>
  <si>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</si>
  <si>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</si>
  <si>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</si>
  <si>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</si>
  <si>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</si>
  <si>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</si>
  <si>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</si>
  <si>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</si>
  <si>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</si>
  <si>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</si>
  <si>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</si>
  <si>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</si>
  <si>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</si>
  <si>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</si>
  <si>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</si>
  <si>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</si>
  <si>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</si>
  <si>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</si>
  <si>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</si>
  <si>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</si>
  <si>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</si>
  <si>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</si>
  <si>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</si>
  <si>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</si>
  <si>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</si>
  <si>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</si>
  <si>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</si>
  <si>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</si>
  <si>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</si>
  <si>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</si>
  <si>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</si>
  <si>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</si>
  <si>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</si>
  <si>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</si>
  <si>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</si>
  <si>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</si>
  <si>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</si>
  <si>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</si>
  <si>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</si>
  <si>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</si>
  <si>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</si>
  <si>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</si>
  <si>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</si>
  <si>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</si>
  <si>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</si>
  <si>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</si>
  <si>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</si>
  <si>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</si>
  <si>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</si>
  <si>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</si>
  <si>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</si>
  <si>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</si>
  <si>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</si>
  <si>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</si>
  <si>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</si>
  <si>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</si>
  <si>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</si>
  <si>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</si>
  <si>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</si>
  <si>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</si>
  <si>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</si>
  <si>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</si>
  <si>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</si>
  <si>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</si>
  <si>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</si>
  <si>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</si>
  <si>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</si>
  <si>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</si>
  <si>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</si>
  <si>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</si>
  <si>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</si>
  <si>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</si>
  <si>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</si>
  <si>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</si>
  <si>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</si>
  <si>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</si>
  <si>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</si>
  <si>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</si>
  <si>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</si>
  <si>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</si>
  <si>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</si>
  <si>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</si>
  <si>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</si>
  <si>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</si>
  <si>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</si>
  <si>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</si>
  <si>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</si>
  <si>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</si>
  <si>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</si>
  <si>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</si>
  <si>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</si>
  <si>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</si>
  <si>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</si>
  <si>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</si>
  <si>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</si>
  <si>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</si>
  <si>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</si>
  <si>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</si>
  <si>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</si>
  <si>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</si>
  <si>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</si>
  <si>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</si>
  <si>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</si>
  <si>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</si>
  <si>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</si>
  <si>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</si>
  <si>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</si>
  <si>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</si>
  <si>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</si>
  <si>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</si>
  <si>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</si>
  <si>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</si>
  <si>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</si>
  <si>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</si>
  <si>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</si>
  <si>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</si>
  <si>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</si>
  <si>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</si>
  <si>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</si>
  <si>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</si>
  <si>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</si>
  <si>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</si>
  <si>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</si>
  <si>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</si>
  <si>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</si>
  <si>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</si>
  <si>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</si>
  <si>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</si>
  <si>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</si>
  <si>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</si>
  <si>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</si>
  <si>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</si>
  <si>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</si>
  <si>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</si>
  <si>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</si>
  <si>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</si>
  <si>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</si>
  <si>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</si>
  <si>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</si>
  <si>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</si>
  <si>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</si>
  <si>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</si>
  <si>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</si>
  <si>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</si>
  <si>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</si>
  <si>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</si>
  <si>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</si>
  <si>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</si>
  <si>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</si>
  <si>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</si>
  <si>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</si>
  <si>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</si>
  <si>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</si>
  <si>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</si>
  <si>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</si>
  <si>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</si>
  <si>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</si>
  <si>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</si>
  <si>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</si>
  <si>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</si>
  <si>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</si>
  <si>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</si>
  <si>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</si>
  <si>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</si>
  <si>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</si>
  <si>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</si>
  <si>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</si>
  <si>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</si>
  <si>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</si>
  <si>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</si>
  <si>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</si>
  <si>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</si>
  <si>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</si>
  <si>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</si>
  <si>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</si>
  <si>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</si>
  <si>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</si>
  <si>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</si>
  <si>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</si>
  <si>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</si>
  <si>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</si>
  <si>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</si>
  <si>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</si>
  <si>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</si>
  <si>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</si>
  <si>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</si>
  <si>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</si>
  <si>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</si>
  <si>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</si>
  <si>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</si>
  <si>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</si>
  <si>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</si>
  <si>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</si>
  <si>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</si>
  <si>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</si>
  <si>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</si>
  <si>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</si>
  <si>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</si>
  <si>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</si>
  <si>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</si>
  <si>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</si>
  <si>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</si>
  <si>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</si>
  <si>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</si>
  <si>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</si>
  <si>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</si>
  <si>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</si>
  <si>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</si>
  <si>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</si>
  <si>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</si>
  <si>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</si>
  <si>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</si>
  <si>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</si>
  <si>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</si>
  <si>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</si>
  <si>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</si>
  <si>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</si>
  <si>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</si>
  <si>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</si>
  <si>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</si>
  <si>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</si>
  <si>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</si>
  <si>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</si>
  <si>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</si>
  <si>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</si>
  <si>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</si>
  <si>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</si>
  <si>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</si>
  <si>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</si>
  <si>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</si>
  <si>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</si>
  <si>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</si>
  <si>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</si>
  <si>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</si>
  <si>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</si>
  <si>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</si>
  <si>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</si>
  <si>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</si>
  <si>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</si>
  <si>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</si>
  <si>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</si>
  <si>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</si>
  <si>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</si>
  <si>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</si>
  <si>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</si>
  <si>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</si>
  <si>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</si>
  <si>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</si>
  <si>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</si>
  <si>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</si>
  <si>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</si>
  <si>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</si>
  <si>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</si>
  <si>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</si>
  <si>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</si>
  <si>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</si>
  <si>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</si>
  <si>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</si>
  <si>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</si>
  <si>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</si>
  <si>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</si>
  <si>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</si>
  <si>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</si>
  <si>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</si>
  <si>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</si>
  <si>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</si>
  <si>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</si>
  <si>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</si>
  <si>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</si>
  <si>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</si>
  <si>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</si>
  <si>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</si>
  <si>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</si>
  <si>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</si>
  <si>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</si>
  <si>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</si>
  <si>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</si>
  <si>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</si>
  <si>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</si>
  <si>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</si>
  <si>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</si>
  <si>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</si>
  <si>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</si>
  <si>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</si>
  <si>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</si>
  <si>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</si>
  <si>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</si>
  <si>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</si>
  <si>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</si>
  <si>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</si>
  <si>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</si>
  <si>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</si>
  <si>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</si>
  <si>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</si>
  <si>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</si>
  <si>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</si>
  <si>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</si>
  <si>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</si>
  <si>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</si>
  <si>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</si>
  <si>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</si>
  <si>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</si>
  <si>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</si>
  <si>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</si>
  <si>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</si>
  <si>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</si>
  <si>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</si>
  <si>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</si>
  <si>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</si>
  <si>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</si>
  <si>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</si>
  <si>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</si>
  <si>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</si>
  <si>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</si>
  <si>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</si>
  <si>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</si>
  <si>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</si>
  <si>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</si>
  <si>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</si>
  <si>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</si>
  <si>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</si>
  <si>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</si>
  <si>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</si>
  <si>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</si>
  <si>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</si>
  <si>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</si>
  <si>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</si>
  <si>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</si>
  <si>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</si>
  <si>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</si>
  <si>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</si>
  <si>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</si>
  <si>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</si>
  <si>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</si>
  <si>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</si>
  <si>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</si>
  <si>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</si>
  <si>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</si>
  <si>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</si>
  <si>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</si>
  <si>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</si>
  <si>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</si>
  <si>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</si>
  <si>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</si>
  <si>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</si>
  <si>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</si>
  <si>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</si>
  <si>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</si>
  <si>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</si>
  <si>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</si>
  <si>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</si>
  <si>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</si>
  <si>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</si>
  <si>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</si>
  <si>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</si>
  <si>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</si>
  <si>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</si>
  <si>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</si>
  <si>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</si>
  <si>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</si>
  <si>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</si>
  <si>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</si>
  <si>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</si>
  <si>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</si>
  <si>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</si>
  <si>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</si>
  <si>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</si>
  <si>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</si>
  <si>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</si>
  <si>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</si>
  <si>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</si>
  <si>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</si>
  <si>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</si>
  <si>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</si>
  <si>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</si>
  <si>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</si>
  <si>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</si>
  <si>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</si>
  <si>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</si>
  <si>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</si>
  <si>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</si>
  <si>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</si>
  <si>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</si>
  <si>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</si>
  <si>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</si>
  <si>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</si>
  <si>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</si>
  <si>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</si>
  <si>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</si>
  <si>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</si>
  <si>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</si>
  <si>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</si>
  <si>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</si>
  <si>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</si>
  <si>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</si>
  <si>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</si>
  <si>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</si>
  <si>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</si>
  <si>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</si>
  <si>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</si>
  <si>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</si>
  <si>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</si>
  <si>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</si>
  <si>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</si>
  <si>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</si>
  <si>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</si>
  <si>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</si>
  <si>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</si>
  <si>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</si>
  <si>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</si>
  <si>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</si>
  <si>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</si>
  <si>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</si>
  <si>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</si>
  <si>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</si>
  <si>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</si>
  <si>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</si>
  <si>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</si>
  <si>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</si>
  <si>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</si>
  <si>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</si>
  <si>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</si>
  <si>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</si>
  <si>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</si>
  <si>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</si>
  <si>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</si>
  <si>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</si>
  <si>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</si>
  <si>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</si>
  <si>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</si>
  <si>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</si>
  <si>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</si>
  <si>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</si>
  <si>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</si>
  <si>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</si>
  <si>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</si>
  <si>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</si>
  <si>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</si>
  <si>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</si>
  <si>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</si>
  <si>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</si>
  <si>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</si>
  <si>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</si>
  <si>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</si>
  <si>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</si>
  <si>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</si>
  <si>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</si>
  <si>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</si>
  <si>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</si>
  <si>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</si>
  <si>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</si>
  <si>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</si>
  <si>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</si>
  <si>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</si>
  <si>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</si>
  <si>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</si>
  <si>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</si>
  <si>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</si>
  <si>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</si>
  <si>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</si>
  <si>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</si>
  <si>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</si>
  <si>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</si>
  <si>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</si>
  <si>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</si>
  <si>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</si>
  <si>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</si>
  <si>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</si>
  <si>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</si>
  <si>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</si>
  <si>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</si>
  <si>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</si>
  <si>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</si>
  <si>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</si>
  <si>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</si>
  <si>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</si>
  <si>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</si>
  <si>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</si>
  <si>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</si>
  <si>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</si>
  <si>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</si>
  <si>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</si>
  <si>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</si>
  <si>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</si>
  <si>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</si>
  <si>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</si>
  <si>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</si>
  <si>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</si>
  <si>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</si>
  <si>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</si>
  <si>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</si>
  <si>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</si>
  <si>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</si>
  <si>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</si>
  <si>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</si>
  <si>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</si>
  <si>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</si>
  <si>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</si>
  <si>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</si>
  <si>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</si>
  <si>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</si>
  <si>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</si>
  <si>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</si>
  <si>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</si>
  <si>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</si>
  <si>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</si>
  <si>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</si>
  <si>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</si>
  <si>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</si>
  <si>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</si>
  <si>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</si>
  <si>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</si>
  <si>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</si>
  <si>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</si>
  <si>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</si>
  <si>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</si>
  <si>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</si>
  <si>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</si>
  <si>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</si>
  <si>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</si>
  <si>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</si>
  <si>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</si>
  <si>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</si>
  <si>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</si>
  <si>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</si>
  <si>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</si>
  <si>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</si>
  <si>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</si>
  <si>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</si>
  <si>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</si>
  <si>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</si>
  <si>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</si>
  <si>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</si>
  <si>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</si>
  <si>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</si>
  <si>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</si>
  <si>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</si>
  <si>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</si>
  <si>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</si>
  <si>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</si>
  <si>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</si>
  <si>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</si>
  <si>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</si>
  <si>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</si>
  <si>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</si>
  <si>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</si>
  <si>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</si>
  <si>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</si>
  <si>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</si>
  <si>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</si>
  <si>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</si>
  <si>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</si>
  <si>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</si>
  <si>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</si>
  <si>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</si>
  <si>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</si>
  <si>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</si>
  <si>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</si>
  <si>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</si>
  <si>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</si>
  <si>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</si>
  <si>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</si>
  <si>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</si>
  <si>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</si>
  <si>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</si>
  <si>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</si>
  <si>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</si>
  <si>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</si>
  <si>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</si>
  <si>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</si>
  <si>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</si>
  <si>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</si>
  <si>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</si>
  <si>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</si>
  <si>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</si>
  <si>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</si>
  <si>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</si>
  <si>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</si>
  <si>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</si>
  <si>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</si>
  <si>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</si>
  <si>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</si>
  <si>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</si>
  <si>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</si>
  <si>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</si>
  <si>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</si>
  <si>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</si>
  <si>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</si>
  <si>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</si>
  <si>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</si>
  <si>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</si>
  <si>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</si>
  <si>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</si>
  <si>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</si>
  <si>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</si>
  <si>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</si>
  <si>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</si>
  <si>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</si>
  <si>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</si>
  <si>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</si>
  <si>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</si>
  <si>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</si>
  <si>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</si>
  <si>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</si>
  <si>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</si>
  <si>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</si>
  <si>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</si>
  <si>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</si>
  <si>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</si>
  <si>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</si>
  <si>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</si>
  <si>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</si>
  <si>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</si>
  <si>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</si>
  <si>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</si>
  <si>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</si>
  <si>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</si>
  <si>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</si>
  <si>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</si>
  <si>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</si>
  <si>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</si>
  <si>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</si>
  <si>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</si>
  <si>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</si>
  <si>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</si>
  <si>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</si>
  <si>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</si>
  <si>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</si>
  <si>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</si>
  <si>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</si>
  <si>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</si>
  <si>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</si>
  <si>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</si>
  <si>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</si>
  <si>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</si>
  <si>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</si>
  <si>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</si>
  <si>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</si>
  <si>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</si>
  <si>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</si>
  <si>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</si>
  <si>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</si>
  <si>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</si>
  <si>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</si>
  <si>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</si>
  <si>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</si>
  <si>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</si>
  <si>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</si>
  <si>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</si>
  <si>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</si>
  <si>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</si>
  <si>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</si>
  <si>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</si>
  <si>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</si>
  <si>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</si>
  <si>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</si>
  <si>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</si>
  <si>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</si>
  <si>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</si>
  <si>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</si>
  <si>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</si>
  <si>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</si>
  <si>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</si>
  <si>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</si>
  <si>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</si>
  <si>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</si>
  <si>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</si>
  <si>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</si>
  <si>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</si>
  <si>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</si>
  <si>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</si>
  <si>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</si>
  <si>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</si>
  <si>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</si>
  <si>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</si>
  <si>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</si>
  <si>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</si>
  <si>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</si>
  <si>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</si>
  <si>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</si>
  <si>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</si>
  <si>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</si>
  <si>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</si>
  <si>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</si>
  <si>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</si>
  <si>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</si>
  <si>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</si>
  <si>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</si>
  <si>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</si>
  <si>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</si>
  <si>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</si>
  <si>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</si>
  <si>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</si>
  <si>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</si>
  <si>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</si>
  <si>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</si>
  <si>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</si>
  <si>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</si>
  <si>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</si>
  <si>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</si>
  <si>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</si>
  <si>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</si>
  <si>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</si>
  <si>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</si>
  <si>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</si>
  <si>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</si>
  <si>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</si>
  <si>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</si>
  <si>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</si>
  <si>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</si>
  <si>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</si>
  <si>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</si>
  <si>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</si>
  <si>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</si>
  <si>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</si>
  <si>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</si>
  <si>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</si>
  <si>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</si>
  <si>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</si>
  <si>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</si>
  <si>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</si>
  <si>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</si>
  <si>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</si>
  <si>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</si>
  <si>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</si>
  <si>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</si>
  <si>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</si>
  <si>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</si>
  <si>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</si>
  <si>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</si>
  <si>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</si>
  <si>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</si>
  <si>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</si>
  <si>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</si>
  <si>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</si>
  <si>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</si>
  <si>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</si>
  <si>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</si>
  <si>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</si>
  <si>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</si>
  <si>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</si>
  <si>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</si>
  <si>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</si>
  <si>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</si>
  <si>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</si>
  <si>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</si>
  <si>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</si>
  <si>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</si>
  <si>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</si>
  <si>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</si>
  <si>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</si>
  <si>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</si>
  <si>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</si>
  <si>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</si>
  <si>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</si>
  <si>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</si>
  <si>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</si>
  <si>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</si>
  <si>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</si>
  <si>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</si>
  <si>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</si>
  <si>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</si>
  <si>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</si>
  <si>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</si>
  <si>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</si>
  <si>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</si>
  <si>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</si>
  <si>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</si>
  <si>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</si>
  <si>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</si>
  <si>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</si>
  <si>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</si>
  <si>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</si>
  <si>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</si>
  <si>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</si>
  <si>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</si>
  <si>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</si>
  <si>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</si>
  <si>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</si>
  <si>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</si>
  <si>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</si>
  <si>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</si>
  <si>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</si>
  <si>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</si>
  <si>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</si>
  <si>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</si>
  <si>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</si>
  <si>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</si>
  <si>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</si>
  <si>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</si>
  <si>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</si>
  <si>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</si>
  <si>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</si>
  <si>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</si>
  <si>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</si>
  <si>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</si>
  <si>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</si>
  <si>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</si>
  <si>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</si>
  <si>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</si>
  <si>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</si>
  <si>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</si>
  <si>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</si>
  <si>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</si>
  <si>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</si>
  <si>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</si>
  <si>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</si>
  <si>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</si>
  <si>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</si>
  <si>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</si>
  <si>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</si>
  <si>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</si>
  <si>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</si>
  <si>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</si>
  <si>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</si>
  <si>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</si>
  <si>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</si>
  <si>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</si>
  <si>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</si>
  <si>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</si>
  <si>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</si>
  <si>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</si>
  <si>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</si>
  <si>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</si>
  <si>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</si>
  <si>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</si>
  <si>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</si>
  <si>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</si>
  <si>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</si>
  <si>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</si>
  <si>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</si>
  <si>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</si>
  <si>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</si>
  <si>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</si>
  <si>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</si>
  <si>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</si>
  <si>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</si>
  <si>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</si>
  <si>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</si>
  <si>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</si>
  <si>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</si>
  <si>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</si>
  <si>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</si>
  <si>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</si>
  <si>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</si>
  <si>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</si>
  <si>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</si>
  <si>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</si>
  <si>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</si>
  <si>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</si>
  <si>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</si>
  <si>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</si>
  <si>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</si>
  <si>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</si>
  <si>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</si>
  <si>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</si>
  <si>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</si>
  <si>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</si>
  <si>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</si>
  <si>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</si>
  <si>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</si>
  <si>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</si>
  <si>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</si>
  <si>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</si>
  <si>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</si>
  <si>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</si>
  <si>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</si>
  <si>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</si>
  <si>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</si>
  <si>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</si>
  <si>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</si>
  <si>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</si>
  <si>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</si>
  <si>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</si>
  <si>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</si>
  <si>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</si>
  <si>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</si>
  <si>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</si>
  <si>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</si>
  <si>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</si>
  <si>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</si>
  <si>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</si>
  <si>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</si>
  <si>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</si>
  <si>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</si>
  <si>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</si>
  <si>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</si>
  <si>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</si>
  <si>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</si>
  <si>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</si>
  <si>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</si>
  <si>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</si>
  <si>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</si>
  <si>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</si>
  <si>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</si>
  <si>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</si>
  <si>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</si>
  <si>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</si>
  <si>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</si>
  <si>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</si>
  <si>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</si>
  <si>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</si>
  <si>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</si>
  <si>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</si>
  <si>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</si>
  <si>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</si>
  <si>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</si>
  <si>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</si>
  <si>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</si>
  <si>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</si>
  <si>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</si>
  <si>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</si>
  <si>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</si>
  <si>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</si>
  <si>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</si>
  <si>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</si>
  <si>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</si>
  <si>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</si>
  <si>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</si>
  <si>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</si>
  <si>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</si>
  <si>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</si>
  <si>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</si>
  <si>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</si>
  <si>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</si>
  <si>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</si>
  <si>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</si>
  <si>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</si>
  <si>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</si>
  <si>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</si>
  <si>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</si>
  <si>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</si>
  <si>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</si>
  <si>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</si>
  <si>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</si>
  <si>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</si>
  <si>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</si>
  <si>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</si>
  <si>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</si>
  <si>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</si>
  <si>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</si>
  <si>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</si>
  <si>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</si>
  <si>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</si>
  <si>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</si>
  <si>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</si>
  <si>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</si>
  <si>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</si>
  <si>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</si>
  <si>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</si>
  <si>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</si>
  <si>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</si>
  <si>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</si>
  <si>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</si>
  <si>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</si>
  <si>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</si>
  <si>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</si>
  <si>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</si>
  <si>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</si>
  <si>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</si>
  <si>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</si>
  <si>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</si>
  <si>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</si>
  <si>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</si>
  <si>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</si>
  <si>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</si>
  <si>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</si>
  <si>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</si>
  <si>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</si>
  <si>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</si>
  <si>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</si>
  <si>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</si>
  <si>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</si>
  <si>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</si>
  <si>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</si>
  <si>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</si>
  <si>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</si>
  <si>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</si>
  <si>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</si>
  <si>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</si>
  <si>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</si>
  <si>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</si>
  <si>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</si>
  <si>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</si>
  <si>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</si>
  <si>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</si>
  <si>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</si>
  <si>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</si>
  <si>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</si>
  <si>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</si>
  <si>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</si>
  <si>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</si>
  <si>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</si>
  <si>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</si>
  <si>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</si>
  <si>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</si>
  <si>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</si>
  <si>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</si>
  <si>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</si>
  <si>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</si>
  <si>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</si>
  <si>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</si>
  <si>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</si>
  <si>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</si>
  <si>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</si>
  <si>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</si>
  <si>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</si>
  <si>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</si>
  <si>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</si>
  <si>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</si>
  <si>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</si>
  <si>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</si>
  <si>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</si>
  <si>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</si>
  <si>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</si>
  <si>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</si>
  <si>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</si>
  <si>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</si>
  <si>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</si>
  <si>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</si>
  <si>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</si>
  <si>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</si>
  <si>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</si>
  <si>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</si>
  <si>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</si>
  <si>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</si>
  <si>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</si>
  <si>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</si>
  <si>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</si>
  <si>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</si>
  <si>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</si>
  <si>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</si>
  <si>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</si>
  <si>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</si>
  <si>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</si>
  <si>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</si>
  <si>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</si>
  <si>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</si>
  <si>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</si>
  <si>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</si>
  <si>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</si>
  <si>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</si>
  <si>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</si>
  <si>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</si>
  <si>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</si>
  <si>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</si>
  <si>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</si>
  <si>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</si>
  <si>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</si>
  <si>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</si>
  <si>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</si>
  <si>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</si>
  <si>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</si>
  <si>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</si>
  <si>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</si>
  <si>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</si>
  <si>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</si>
  <si>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</si>
  <si>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</si>
  <si>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</si>
  <si>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</si>
  <si>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</si>
  <si>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</si>
  <si>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</si>
  <si>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</si>
  <si>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</si>
  <si>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</si>
  <si>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</si>
  <si>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</si>
  <si>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</si>
  <si>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</si>
  <si>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</si>
  <si>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</si>
  <si>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</si>
  <si>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</si>
  <si>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</si>
  <si>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</si>
  <si>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</si>
  <si>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</si>
  <si>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</si>
  <si>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</si>
  <si>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</si>
  <si>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</si>
  <si>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</si>
  <si>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</si>
  <si>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</si>
  <si>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</si>
  <si>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</si>
  <si>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</si>
  <si>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</si>
  <si>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</si>
  <si>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</si>
  <si>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</si>
  <si>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</si>
  <si>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</si>
  <si>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</si>
  <si>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</si>
  <si>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</si>
  <si>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</si>
  <si>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</si>
  <si>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</si>
  <si>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</si>
  <si>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</si>
  <si>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</si>
  <si>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</si>
  <si>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</si>
  <si>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</si>
  <si>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</si>
  <si>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</si>
  <si>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</si>
  <si>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</si>
  <si>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</si>
  <si>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</si>
  <si>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</si>
  <si>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</si>
  <si>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</si>
  <si>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</si>
  <si>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</si>
  <si>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</si>
  <si>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</si>
  <si>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</si>
  <si>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</si>
  <si>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</si>
  <si>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</si>
  <si>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</si>
  <si>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</si>
  <si>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</si>
  <si>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</si>
  <si>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</si>
  <si>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</si>
  <si>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</si>
  <si>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</si>
  <si>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</si>
  <si>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</si>
  <si>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</si>
  <si>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</si>
  <si>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</si>
  <si>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</si>
  <si>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</si>
  <si>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</si>
  <si>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</si>
  <si>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</si>
  <si>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</si>
  <si>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</si>
  <si>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</si>
  <si>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</si>
  <si>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</si>
  <si>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</si>
  <si>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</si>
  <si>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</si>
  <si>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</si>
  <si>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</si>
  <si>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</si>
  <si>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</si>
  <si>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</si>
  <si>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</si>
  <si>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</si>
  <si>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</si>
  <si>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</si>
  <si>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</si>
  <si>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</si>
  <si>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</si>
  <si>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</si>
  <si>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</si>
  <si>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</si>
  <si>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</si>
  <si>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</si>
  <si>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</si>
  <si>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</si>
  <si>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</si>
  <si>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</si>
  <si>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</si>
  <si>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</si>
  <si>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</si>
  <si>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</si>
  <si>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</si>
  <si>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</si>
  <si>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</si>
  <si>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</si>
  <si>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</si>
  <si>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</si>
  <si>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</si>
  <si>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</si>
  <si>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</si>
  <si>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</si>
  <si>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</si>
  <si>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</si>
  <si>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</si>
  <si>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</si>
  <si>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</si>
  <si>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</si>
  <si>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</si>
  <si>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</si>
  <si>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</si>
  <si>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</si>
  <si>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</si>
  <si>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</si>
  <si>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</si>
  <si>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</si>
  <si>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</si>
  <si>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</si>
  <si>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</si>
  <si>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</si>
  <si>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</si>
  <si>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</si>
  <si>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</si>
  <si>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</si>
  <si>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</si>
  <si>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</si>
  <si>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</si>
  <si>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</si>
  <si>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</si>
  <si>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</si>
  <si>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</si>
  <si>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</si>
  <si>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</si>
  <si>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</si>
  <si>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</si>
  <si>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</si>
  <si>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</si>
  <si>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</si>
  <si>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</si>
  <si>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</si>
  <si>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</si>
  <si>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</si>
  <si>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</si>
  <si>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</si>
  <si>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</si>
  <si>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</si>
  <si>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</si>
  <si>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</si>
  <si>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</si>
  <si>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</si>
  <si>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</si>
  <si>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</si>
  <si>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</si>
  <si>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</si>
  <si>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</si>
  <si>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</si>
  <si>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</si>
  <si>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</si>
  <si>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</si>
  <si>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</si>
  <si>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</si>
  <si>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</si>
  <si>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</si>
  <si>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</si>
  <si>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</si>
  <si>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</si>
  <si>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</si>
  <si>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</si>
  <si>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</si>
  <si>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</si>
  <si>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</si>
  <si>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</si>
  <si>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</si>
  <si>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</si>
  <si>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</si>
  <si>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</si>
  <si>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</si>
  <si>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</si>
  <si>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</si>
  <si>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</si>
  <si>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</si>
  <si>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</si>
  <si>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</si>
  <si>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</si>
  <si>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</si>
  <si>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</si>
  <si>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</si>
  <si>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</si>
  <si>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</si>
  <si>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</si>
  <si>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</si>
  <si>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</si>
  <si>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</si>
  <si>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</si>
  <si>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</si>
  <si>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</si>
  <si>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</si>
  <si>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</si>
  <si>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</si>
  <si>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</si>
  <si>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</si>
  <si>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</si>
  <si>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</si>
  <si>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</si>
  <si>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</si>
  <si>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</si>
  <si>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</si>
  <si>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</si>
  <si>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</si>
  <si>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</si>
  <si>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</si>
  <si>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</si>
  <si>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</si>
  <si>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</si>
  <si>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</si>
  <si>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</si>
  <si>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</si>
  <si>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</si>
  <si>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</si>
  <si>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</si>
  <si>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</si>
  <si>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</si>
  <si>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</si>
  <si>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</si>
  <si>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</si>
  <si>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</si>
  <si>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</si>
  <si>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</si>
  <si>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</si>
  <si>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</si>
  <si>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</si>
  <si>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</si>
  <si>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</si>
  <si>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</si>
  <si>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</si>
  <si>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</si>
  <si>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</si>
  <si>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</si>
  <si>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</si>
  <si>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</si>
  <si>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</si>
  <si>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</si>
  <si>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</si>
  <si>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</si>
  <si>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</si>
  <si>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</si>
  <si>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</si>
  <si>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</si>
  <si>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</si>
  <si>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</si>
  <si>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</si>
  <si>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</si>
  <si>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</si>
  <si>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</si>
  <si>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</si>
  <si>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</si>
  <si>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</si>
  <si>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</si>
  <si>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</si>
  <si>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</si>
  <si>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</si>
  <si>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</si>
  <si>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</si>
  <si>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</si>
  <si>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</si>
  <si>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</si>
  <si>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</si>
  <si>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</si>
  <si>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</si>
  <si>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</si>
  <si>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</si>
  <si>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</si>
  <si>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</si>
  <si>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</si>
  <si>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</si>
  <si>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</si>
  <si>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</si>
  <si>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</si>
  <si>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</si>
  <si>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</si>
  <si>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</si>
  <si>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</si>
  <si>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</si>
  <si>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</si>
  <si>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</si>
  <si>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</si>
  <si>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</si>
  <si>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</si>
  <si>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</si>
  <si>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</si>
  <si>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</si>
  <si>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</si>
  <si>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</si>
  <si>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</si>
  <si>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</si>
  <si>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</si>
  <si>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</si>
  <si>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</si>
  <si>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</si>
  <si>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</si>
  <si>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</si>
  <si>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</si>
  <si>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</si>
  <si>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</si>
  <si>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</si>
  <si>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</si>
  <si>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</si>
  <si>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</si>
  <si>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</si>
  <si>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</si>
  <si>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</si>
  <si>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</si>
  <si>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</si>
  <si>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</si>
  <si>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</si>
  <si>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</si>
  <si>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</si>
  <si>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</si>
  <si>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</si>
  <si>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</si>
  <si>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</si>
  <si>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</si>
  <si>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</si>
  <si>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</si>
  <si>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</si>
  <si>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</si>
  <si>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</si>
  <si>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</si>
  <si>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</si>
  <si>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</si>
  <si>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</si>
  <si>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</si>
  <si>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</si>
  <si>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</si>
  <si>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</si>
  <si>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</si>
  <si>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</si>
  <si>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</si>
  <si>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</si>
  <si>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</si>
  <si>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</si>
  <si>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</si>
  <si>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</si>
  <si>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</si>
  <si>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</si>
  <si>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</si>
  <si>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</si>
  <si>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</si>
  <si>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</si>
  <si>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</si>
  <si>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</si>
  <si>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</si>
  <si>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</si>
  <si>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</si>
  <si>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</si>
  <si>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</si>
  <si>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</si>
  <si>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</si>
  <si>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</si>
  <si>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</si>
  <si>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</si>
  <si>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</si>
  <si>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</si>
  <si>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</si>
  <si>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</si>
  <si>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</si>
  <si>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</si>
  <si>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</si>
  <si>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</si>
  <si>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</si>
  <si>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</si>
  <si>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</si>
  <si>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</si>
  <si>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</si>
  <si>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</si>
  <si>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</si>
  <si>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</si>
  <si>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</si>
  <si>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</si>
  <si>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</si>
  <si>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</si>
  <si>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</si>
  <si>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</si>
  <si>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</si>
  <si>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</si>
  <si>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</si>
  <si>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</si>
  <si>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</si>
  <si>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</si>
  <si>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</si>
  <si>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</si>
  <si>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</si>
  <si>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</si>
  <si>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</si>
  <si>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</si>
  <si>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</si>
  <si>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</si>
  <si>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</si>
  <si>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</si>
  <si>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</si>
  <si>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</si>
  <si>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</si>
  <si>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</si>
  <si>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</si>
  <si>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</si>
  <si>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</si>
  <si>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</si>
  <si>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</si>
  <si>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</si>
  <si>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</si>
  <si>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</si>
  <si>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</si>
  <si>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</si>
  <si>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</si>
  <si>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</si>
  <si>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</si>
  <si>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</si>
  <si>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</si>
  <si>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</si>
  <si>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</si>
  <si>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</si>
  <si>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</si>
  <si>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</si>
  <si>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</si>
  <si>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</si>
  <si>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</si>
  <si>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</si>
  <si>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</si>
  <si>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</si>
  <si>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</si>
  <si>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</si>
  <si>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</si>
  <si>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</si>
  <si>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</si>
  <si>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</si>
  <si>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</si>
  <si>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</si>
  <si>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</si>
  <si>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</si>
  <si>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</si>
  <si>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</si>
  <si>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</si>
  <si>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</si>
  <si>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</si>
  <si>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</si>
  <si>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</si>
  <si>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</si>
  <si>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</si>
  <si>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</si>
  <si>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</si>
  <si>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</si>
  <si>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</si>
  <si>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</si>
  <si>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</si>
  <si>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</si>
  <si>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</si>
  <si>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</si>
  <si>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</si>
  <si>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</si>
  <si>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</si>
  <si>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</si>
  <si>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</si>
  <si>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</si>
  <si>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</si>
  <si>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</si>
  <si>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</si>
  <si>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</si>
  <si>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</si>
  <si>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</si>
  <si>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</si>
  <si>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</si>
  <si>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</si>
  <si>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</si>
  <si>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</si>
  <si>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</si>
  <si>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</si>
  <si>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</si>
  <si>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</si>
  <si>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</si>
  <si>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</si>
  <si>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</si>
  <si>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</si>
  <si>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</si>
  <si>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</si>
  <si>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</si>
  <si>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</si>
  <si>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</si>
  <si>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</si>
  <si>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</si>
  <si>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</si>
  <si>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</si>
  <si>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</si>
  <si>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</si>
  <si>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</si>
  <si>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</si>
  <si>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</si>
  <si>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</si>
  <si>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</si>
  <si>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</si>
  <si>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</si>
  <si>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</si>
  <si>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</si>
  <si>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</si>
  <si>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</si>
  <si>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</si>
  <si>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</si>
  <si>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</si>
  <si>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</si>
  <si>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</si>
  <si>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</si>
  <si>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</si>
  <si>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</si>
  <si>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</si>
  <si>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</si>
  <si>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</si>
  <si>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</si>
  <si>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</si>
  <si>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</si>
  <si>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</si>
  <si>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</si>
  <si>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</si>
  <si>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</si>
  <si>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</si>
  <si>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</si>
  <si>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</si>
  <si>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</si>
  <si>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</si>
  <si>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</si>
  <si>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</si>
  <si>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</si>
  <si>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</si>
  <si>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</si>
  <si>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</si>
  <si>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</si>
  <si>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</si>
  <si>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</si>
  <si>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</si>
  <si>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</si>
  <si>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</si>
  <si>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</si>
  <si>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</si>
  <si>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</si>
  <si>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</si>
  <si>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</si>
  <si>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</si>
  <si>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</si>
  <si>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</si>
  <si>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</si>
  <si>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</si>
  <si>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</si>
  <si>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</si>
  <si>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</si>
  <si>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</si>
  <si>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</si>
  <si>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</si>
  <si>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</si>
  <si>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</si>
  <si>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</si>
  <si>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</si>
  <si>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</si>
  <si>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</si>
  <si>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</si>
  <si>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</si>
  <si>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</si>
  <si>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</si>
  <si>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</si>
  <si>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</si>
  <si>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</si>
  <si>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</si>
  <si>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</si>
  <si>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</si>
  <si>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</si>
  <si>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</si>
  <si>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</si>
  <si>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</si>
  <si>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</si>
  <si>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</si>
  <si>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</si>
  <si>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</si>
  <si>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</si>
  <si>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</si>
  <si>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</si>
  <si>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</si>
  <si>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</si>
  <si>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</si>
  <si>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</si>
  <si>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</si>
  <si>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</si>
  <si>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</si>
  <si>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</si>
  <si>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</si>
  <si>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</si>
  <si>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</si>
  <si>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</si>
  <si>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</si>
  <si>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</si>
  <si>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</si>
  <si>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</si>
  <si>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</si>
  <si>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</si>
  <si>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</si>
  <si>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</si>
  <si>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</si>
  <si>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</si>
  <si>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</si>
  <si>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</si>
  <si>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</si>
  <si>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</si>
  <si>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</si>
  <si>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</si>
  <si>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</si>
  <si>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</si>
  <si>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</si>
  <si>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</si>
  <si>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</si>
  <si>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</si>
  <si>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</si>
  <si>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</si>
  <si>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</si>
  <si>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</si>
  <si>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</si>
  <si>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</si>
  <si>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</si>
  <si>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</si>
  <si>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</si>
  <si>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</si>
  <si>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</si>
  <si>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</si>
  <si>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</si>
  <si>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</si>
  <si>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</si>
  <si>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</si>
  <si>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</si>
  <si>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</si>
  <si>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</si>
  <si>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</si>
  <si>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</si>
  <si>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</si>
  <si>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</si>
  <si>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</si>
  <si>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</si>
  <si>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</si>
  <si>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</si>
  <si>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</si>
  <si>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</si>
  <si>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</si>
  <si>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</si>
  <si>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</si>
  <si>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</si>
  <si>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</si>
  <si>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</si>
  <si>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</si>
  <si>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</si>
  <si>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</si>
  <si>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</si>
  <si>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</si>
  <si>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</si>
  <si>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</si>
  <si>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</si>
  <si>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</si>
  <si>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</si>
  <si>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</si>
  <si>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</si>
  <si>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</si>
  <si>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</si>
  <si>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</si>
  <si>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</si>
  <si>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</si>
  <si>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</si>
  <si>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</si>
  <si>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</si>
  <si>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</si>
  <si>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</si>
  <si>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</si>
  <si>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</si>
  <si>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</si>
  <si>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</si>
  <si>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</si>
  <si>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</si>
  <si>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</si>
  <si>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</si>
  <si>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</si>
  <si>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</si>
  <si>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</si>
  <si>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</si>
  <si>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</si>
  <si>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</si>
  <si>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</si>
  <si>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</si>
  <si>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</si>
  <si>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</si>
  <si>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</si>
  <si>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</si>
  <si>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</si>
  <si>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</si>
  <si>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</si>
  <si>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</si>
  <si>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</si>
  <si>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</si>
  <si>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</si>
  <si>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</si>
  <si>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</si>
  <si>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</si>
  <si>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</si>
  <si>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</si>
  <si>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</si>
  <si>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</si>
  <si>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</si>
  <si>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</si>
  <si>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</si>
  <si>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</si>
  <si>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</si>
  <si>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</si>
  <si>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</si>
  <si>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</si>
  <si>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</si>
  <si>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</si>
  <si>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</si>
  <si>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</si>
  <si>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</si>
  <si>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</si>
  <si>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</si>
  <si>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</si>
  <si>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</si>
  <si>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</si>
  <si>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</si>
  <si>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</si>
  <si>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</si>
  <si>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</si>
  <si>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</si>
  <si>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</si>
  <si>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</si>
  <si>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</si>
  <si>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</si>
  <si>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</si>
  <si>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</si>
  <si>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</si>
  <si>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</si>
  <si>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</si>
  <si>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</si>
  <si>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</si>
  <si>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</si>
  <si>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</si>
  <si>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</si>
  <si>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</si>
  <si>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</si>
  <si>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</si>
  <si>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</si>
  <si>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</si>
  <si>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</si>
  <si>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</si>
  <si>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</si>
  <si>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</si>
  <si>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</si>
  <si>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</si>
  <si>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</si>
  <si>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</si>
  <si>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</si>
  <si>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</si>
  <si>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</si>
  <si>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</si>
  <si>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</si>
  <si>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</si>
  <si>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</si>
  <si>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</si>
  <si>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</si>
  <si>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</si>
  <si>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</si>
  <si>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</si>
  <si>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</si>
  <si>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</si>
  <si>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</si>
  <si>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</si>
  <si>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</si>
  <si>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</si>
  <si>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</si>
  <si>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</si>
  <si>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</si>
  <si>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</si>
  <si>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</si>
  <si>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</si>
  <si>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</si>
  <si>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</si>
  <si>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</si>
  <si>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</si>
  <si>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</si>
  <si>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</si>
  <si>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</si>
  <si>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</si>
  <si>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</si>
  <si>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</si>
  <si>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</si>
  <si>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</si>
  <si>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</si>
  <si>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</si>
  <si>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</si>
  <si>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</si>
  <si>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</si>
  <si>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</si>
  <si>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</si>
  <si>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</si>
  <si>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</si>
  <si>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</si>
  <si>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</si>
  <si>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</si>
  <si>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</si>
  <si>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</si>
  <si>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</si>
  <si>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</si>
  <si>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</si>
  <si>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</si>
  <si>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</si>
  <si>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</si>
  <si>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</si>
  <si>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</si>
  <si>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</si>
  <si>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</si>
  <si>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</si>
  <si>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</si>
  <si>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</si>
  <si>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</si>
  <si>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</si>
  <si>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</si>
  <si>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</si>
  <si>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</si>
  <si>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</si>
  <si>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</si>
  <si>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</si>
  <si>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</si>
  <si>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</si>
  <si>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</si>
  <si>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</si>
  <si>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</si>
  <si>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</si>
  <si>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</si>
  <si>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</si>
  <si>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</si>
  <si>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</si>
  <si>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</si>
  <si>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</si>
  <si>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</si>
  <si>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</si>
  <si>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</si>
  <si>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</si>
  <si>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</si>
  <si>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</si>
  <si>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</si>
  <si>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</si>
  <si>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</si>
  <si>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</si>
  <si>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</si>
  <si>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</si>
  <si>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</si>
  <si>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</si>
  <si>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</si>
  <si>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</si>
  <si>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</si>
  <si>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</si>
  <si>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</si>
  <si>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</si>
  <si>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</si>
  <si>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</si>
  <si>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</si>
  <si>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</si>
  <si>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</si>
  <si>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</si>
  <si>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</si>
  <si>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</si>
  <si>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</si>
  <si>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</si>
  <si>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</si>
  <si>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</si>
  <si>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</si>
  <si>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</si>
  <si>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</si>
  <si>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</si>
  <si>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</si>
  <si>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</si>
  <si>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</si>
  <si>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</si>
  <si>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</si>
  <si>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</si>
  <si>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</si>
  <si>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</si>
  <si>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</si>
  <si>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</si>
  <si>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</si>
  <si>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</si>
  <si>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</si>
  <si>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</si>
  <si>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</si>
  <si>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</si>
  <si>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</si>
  <si>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</si>
  <si>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</si>
  <si>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</si>
  <si>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</si>
  <si>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</si>
  <si>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</si>
  <si>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</si>
  <si>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</si>
  <si>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</si>
  <si>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</si>
  <si>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</si>
  <si>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</si>
  <si>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</si>
  <si>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</si>
  <si>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</si>
  <si>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</si>
  <si>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</si>
  <si>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</si>
  <si>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</si>
  <si>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</si>
  <si>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</si>
  <si>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</si>
  <si>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</si>
  <si>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</si>
  <si>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</si>
  <si>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</si>
  <si>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</si>
  <si>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</si>
  <si>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</si>
  <si>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</si>
  <si>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</si>
  <si>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</si>
  <si>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</si>
  <si>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</si>
  <si>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</si>
  <si>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</si>
  <si>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</si>
  <si>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</si>
  <si>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</si>
  <si>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</si>
  <si>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</si>
  <si>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</si>
  <si>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</si>
  <si>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</si>
  <si>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</si>
  <si>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</si>
  <si>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</si>
  <si>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</si>
  <si>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</si>
  <si>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</si>
  <si>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</si>
  <si>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</si>
  <si>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</si>
  <si>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</si>
  <si>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</si>
  <si>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</si>
  <si>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</si>
  <si>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</si>
  <si>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</si>
  <si>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</si>
  <si>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</si>
  <si>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</si>
  <si>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</si>
  <si>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</si>
  <si>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</si>
  <si>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</si>
  <si>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</si>
  <si>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</si>
  <si>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</si>
  <si>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</si>
  <si>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</si>
  <si>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</si>
  <si>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</si>
  <si>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</si>
  <si>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</si>
  <si>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</si>
  <si>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</si>
  <si>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</si>
  <si>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</si>
  <si>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</si>
  <si>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</si>
  <si>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</si>
  <si>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</si>
  <si>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</si>
  <si>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</si>
  <si>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</si>
  <si>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</si>
  <si>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</si>
  <si>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</si>
  <si>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</si>
  <si>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</si>
  <si>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</si>
  <si>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</si>
  <si>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</si>
  <si>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</si>
  <si>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</si>
  <si>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</si>
  <si>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</si>
  <si>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</si>
  <si>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</si>
  <si>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</si>
  <si>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</si>
  <si>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</si>
  <si>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</si>
  <si>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</si>
  <si>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</si>
  <si>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</si>
  <si>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</si>
  <si>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</si>
  <si>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</si>
  <si>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</si>
  <si>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</si>
  <si>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</si>
  <si>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</si>
  <si>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</si>
  <si>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</si>
  <si>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</si>
  <si>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</si>
  <si>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</si>
  <si>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</si>
  <si>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</si>
  <si>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</si>
  <si>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</si>
  <si>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</si>
  <si>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</si>
  <si>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</si>
  <si>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</si>
  <si>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</si>
  <si>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</si>
  <si>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</si>
  <si>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</si>
  <si>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</si>
  <si>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</si>
  <si>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</si>
  <si>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</si>
  <si>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</si>
  <si>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</si>
  <si>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</si>
  <si>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</si>
  <si>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</si>
  <si>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</si>
  <si>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</si>
  <si>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</si>
  <si>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</si>
  <si>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</si>
  <si>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</si>
  <si>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</si>
  <si>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</si>
  <si>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</si>
  <si>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</si>
  <si>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</si>
  <si>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</si>
  <si>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</si>
  <si>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</si>
  <si>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</si>
  <si>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</si>
  <si>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</si>
  <si>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</si>
  <si>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</si>
  <si>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</si>
  <si>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</si>
  <si>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</si>
  <si>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</si>
  <si>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</si>
  <si>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</si>
  <si>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</si>
  <si>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</si>
  <si>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</si>
  <si>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</si>
  <si>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</si>
  <si>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</si>
  <si>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</si>
  <si>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</si>
  <si>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</si>
  <si>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</si>
  <si>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</si>
  <si>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</si>
  <si>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</si>
  <si>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</si>
  <si>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</si>
  <si>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</si>
  <si>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</si>
  <si>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</si>
  <si>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</si>
  <si>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</si>
  <si>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</si>
  <si>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</si>
  <si>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</si>
  <si>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</si>
  <si>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</si>
  <si>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</si>
  <si>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</si>
  <si>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</si>
  <si>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</si>
  <si>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</si>
  <si>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</si>
  <si>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</si>
  <si>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</si>
  <si>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</si>
  <si>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</si>
  <si>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</si>
  <si>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</si>
  <si>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</si>
  <si>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</si>
  <si>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</si>
  <si>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</si>
  <si>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</si>
  <si>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</si>
  <si>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</si>
  <si>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</si>
  <si>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</si>
  <si>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</si>
  <si>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</si>
  <si>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</si>
  <si>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</si>
  <si>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</si>
  <si>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</si>
  <si>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</si>
  <si>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</si>
  <si>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</si>
  <si>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</si>
  <si>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</si>
  <si>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</si>
  <si>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</si>
  <si>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</si>
  <si>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</si>
  <si>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</si>
  <si>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</si>
  <si>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</si>
  <si>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</si>
  <si>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</si>
  <si>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</si>
  <si>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</si>
  <si>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</si>
  <si>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</si>
  <si>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</si>
  <si>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</si>
  <si>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</si>
  <si>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</si>
  <si>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</si>
  <si>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</si>
  <si>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</si>
  <si>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</si>
  <si>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</si>
  <si>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</si>
  <si>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</si>
  <si>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</si>
  <si>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</si>
  <si>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</si>
  <si>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</si>
  <si>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</si>
  <si>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</si>
  <si>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</si>
  <si>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</si>
  <si>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</si>
  <si>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</si>
  <si>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</si>
  <si>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</si>
  <si>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</si>
  <si>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</si>
  <si>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</si>
  <si>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</si>
  <si>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</si>
  <si>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</si>
  <si>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</si>
  <si>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</si>
  <si>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</si>
  <si>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</si>
  <si>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</si>
  <si>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</si>
  <si>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</si>
  <si>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</si>
  <si>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</si>
  <si>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</si>
  <si>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</si>
  <si>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</si>
  <si>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</si>
  <si>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</si>
  <si>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</si>
  <si>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</si>
  <si>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</si>
  <si>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</si>
  <si>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</si>
  <si>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</si>
  <si>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</si>
  <si>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</si>
  <si>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</si>
  <si>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</si>
  <si>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</si>
  <si>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</si>
  <si>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</si>
  <si>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</si>
  <si>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</si>
  <si>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</si>
  <si>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</si>
  <si>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</si>
  <si>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</si>
  <si>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</si>
  <si>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</si>
  <si>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</si>
  <si>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</si>
  <si>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</si>
  <si>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</si>
  <si>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</si>
  <si>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</si>
  <si>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</si>
  <si>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</si>
  <si>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</si>
  <si>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</si>
  <si>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</si>
  <si>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</si>
  <si>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</si>
  <si>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</si>
  <si>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</si>
  <si>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</si>
  <si>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</si>
  <si>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</si>
  <si>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</si>
  <si>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</si>
  <si>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</si>
  <si>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</si>
  <si>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</si>
  <si>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</si>
  <si>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</si>
  <si>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</si>
  <si>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</si>
  <si>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</si>
  <si>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</si>
  <si>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</si>
  <si>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</si>
  <si>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</si>
  <si>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</si>
  <si>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</si>
  <si>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</si>
  <si>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</si>
  <si>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</si>
  <si>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</si>
  <si>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</si>
  <si>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</si>
  <si>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</si>
  <si>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</si>
  <si>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</si>
  <si>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</si>
  <si>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</si>
  <si>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</si>
  <si>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</si>
  <si>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</si>
  <si>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</si>
  <si>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</si>
  <si>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</si>
  <si>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</si>
  <si>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</si>
  <si>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</si>
  <si>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</si>
  <si>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</si>
  <si>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</si>
  <si>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</si>
  <si>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</si>
  <si>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</si>
  <si>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</si>
  <si>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</si>
  <si>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</si>
  <si>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</si>
  <si>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</si>
  <si>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</si>
  <si>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</si>
  <si>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</si>
  <si>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</si>
  <si>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</si>
  <si>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</si>
  <si>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</si>
  <si>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</si>
  <si>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</si>
  <si>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</si>
  <si>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</si>
  <si>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</si>
  <si>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</si>
  <si>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</si>
  <si>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</si>
  <si>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</si>
  <si>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</si>
  <si>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</si>
  <si>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</si>
  <si>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</si>
  <si>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</si>
  <si>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</si>
  <si>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</si>
  <si>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</si>
  <si>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</si>
  <si>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</si>
  <si>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</si>
  <si>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</si>
  <si>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</si>
  <si>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</si>
  <si>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</si>
  <si>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</si>
  <si>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</si>
  <si>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</si>
  <si>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</si>
  <si>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</si>
  <si>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</si>
  <si>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</si>
  <si>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</si>
  <si>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</si>
  <si>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</si>
  <si>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</si>
  <si>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</si>
  <si>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</si>
  <si>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</si>
  <si>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</si>
  <si>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</si>
  <si>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</si>
  <si>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</si>
  <si>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</si>
  <si>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</si>
  <si>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</si>
  <si>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</si>
  <si>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</si>
  <si>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</si>
  <si>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</si>
  <si>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</si>
  <si>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</si>
  <si>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</si>
  <si>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</si>
  <si>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</si>
  <si>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</si>
  <si>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</si>
  <si>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</si>
  <si>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</si>
  <si>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</si>
  <si>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</si>
  <si>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</si>
  <si>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</si>
  <si>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</si>
  <si>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</si>
  <si>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</si>
  <si>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</si>
  <si>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</si>
  <si>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</si>
  <si>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</si>
  <si>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</si>
  <si>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</si>
  <si>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</si>
  <si>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</si>
  <si>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</si>
  <si>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</si>
  <si>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</si>
  <si>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</si>
  <si>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</si>
  <si>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</si>
  <si>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</si>
  <si>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</si>
  <si>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</si>
  <si>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</si>
  <si>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</si>
  <si>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</si>
  <si>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</si>
  <si>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</si>
  <si>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</si>
  <si>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</si>
  <si>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</si>
  <si>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</si>
  <si>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</si>
  <si>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</si>
  <si>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</si>
  <si>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</si>
  <si>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</si>
  <si>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</si>
  <si>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</si>
  <si>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</si>
  <si>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</si>
  <si>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</si>
  <si>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</si>
  <si>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</si>
  <si>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</si>
  <si>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</si>
  <si>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</si>
  <si>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</si>
  <si>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</si>
  <si>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</si>
  <si>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</si>
  <si>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</si>
  <si>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</si>
  <si>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</si>
  <si>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</si>
  <si>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</si>
  <si>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</si>
  <si>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</si>
  <si>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</si>
  <si>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</si>
  <si>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</si>
  <si>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</si>
  <si>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</si>
  <si>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</si>
  <si>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</si>
  <si>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</si>
  <si>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</si>
  <si>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</si>
  <si>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</si>
  <si>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</si>
  <si>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</si>
  <si>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</si>
  <si>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</si>
  <si>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</si>
  <si>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</si>
  <si>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</si>
  <si>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</si>
  <si>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</si>
  <si>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</si>
  <si>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</si>
  <si>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</si>
  <si>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</si>
  <si>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</si>
  <si>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</si>
  <si>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</si>
  <si>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</si>
  <si>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</si>
  <si>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</si>
  <si>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</si>
  <si>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</si>
  <si>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</si>
  <si>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</si>
  <si>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</si>
  <si>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</si>
  <si>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</si>
  <si>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</si>
  <si>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</si>
  <si>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</si>
  <si>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</si>
  <si>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</si>
  <si>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</si>
  <si>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</si>
  <si>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</si>
  <si>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</si>
  <si>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</si>
  <si>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</si>
  <si>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</si>
  <si>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</si>
  <si>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</si>
  <si>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</si>
  <si>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</si>
  <si>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</si>
  <si>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</si>
  <si>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</si>
  <si>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</si>
  <si>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</si>
  <si>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</si>
  <si>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</si>
  <si>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</si>
  <si>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</si>
  <si>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</si>
  <si>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</si>
  <si>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</si>
  <si>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</si>
  <si>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</si>
  <si>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</si>
  <si>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</si>
  <si>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</si>
  <si>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</si>
  <si>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</si>
  <si>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</si>
  <si>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</si>
  <si>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</si>
  <si>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</si>
  <si>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</si>
  <si>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</si>
  <si>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</si>
  <si>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</si>
  <si>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</si>
  <si>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</si>
  <si>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</si>
  <si>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</si>
  <si>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</si>
  <si>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</si>
  <si>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</si>
  <si>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</si>
  <si>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</si>
  <si>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</si>
  <si>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</si>
  <si>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</si>
  <si>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</si>
  <si>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</si>
  <si>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</si>
  <si>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</si>
  <si>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</si>
  <si>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</si>
  <si>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</si>
  <si>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</si>
  <si>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</si>
  <si>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</si>
  <si>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</si>
  <si>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</si>
  <si>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</si>
  <si>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</si>
  <si>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</si>
  <si>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</si>
  <si>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</si>
  <si>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</si>
  <si>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</si>
  <si>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</si>
  <si>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</si>
  <si>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</si>
  <si>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</si>
  <si>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</si>
  <si>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</si>
  <si>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</si>
  <si>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</si>
  <si>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</si>
  <si>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</si>
  <si>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</si>
  <si>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</si>
  <si>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</si>
  <si>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</si>
  <si>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</si>
  <si>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</si>
  <si>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</si>
  <si>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</si>
  <si>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</si>
  <si>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</si>
  <si>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</si>
  <si>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</si>
  <si>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</si>
  <si>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</si>
  <si>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</si>
  <si>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</si>
  <si>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</si>
  <si>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</si>
  <si>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</si>
  <si>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</si>
  <si>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</si>
  <si>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</si>
  <si>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</si>
  <si>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</si>
  <si>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</si>
  <si>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</si>
  <si>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</si>
  <si>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</si>
  <si>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</si>
  <si>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</si>
  <si>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</si>
  <si>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</si>
  <si>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</si>
  <si>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</si>
  <si>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</si>
  <si>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</si>
  <si>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</si>
  <si>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</si>
  <si>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</si>
  <si>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</si>
  <si>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</si>
  <si>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</si>
  <si>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</si>
  <si>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</si>
  <si>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</si>
  <si>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</si>
  <si>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</si>
  <si>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</si>
  <si>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</si>
  <si>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</si>
  <si>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</si>
  <si>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</si>
  <si>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</si>
  <si>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</si>
  <si>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</si>
  <si>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</si>
  <si>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</si>
  <si>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</si>
  <si>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</si>
  <si>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</si>
  <si>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</si>
  <si>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</si>
  <si>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</si>
  <si>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</si>
  <si>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</si>
  <si>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</si>
  <si>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</si>
  <si>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</si>
  <si>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</si>
  <si>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</si>
  <si>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</si>
  <si>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</si>
  <si>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</si>
  <si>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</si>
  <si>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</si>
  <si>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</si>
  <si>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</si>
  <si>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</si>
  <si>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</si>
  <si>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</si>
  <si>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</si>
  <si>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</si>
  <si>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</si>
  <si>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</si>
  <si>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</si>
  <si>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</si>
  <si>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</si>
  <si>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</si>
  <si>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</si>
  <si>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</si>
  <si>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</si>
  <si>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</si>
  <si>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</si>
  <si>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</si>
  <si>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</si>
  <si>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</si>
  <si>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</si>
  <si>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</si>
  <si>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</si>
  <si>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</si>
  <si>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</si>
  <si>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</si>
  <si>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</si>
  <si>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</si>
  <si>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</si>
  <si>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</si>
  <si>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</si>
  <si>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</si>
  <si>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</si>
  <si>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</si>
  <si>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</si>
  <si>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</si>
  <si>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</si>
  <si>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</si>
  <si>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</si>
  <si>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</si>
  <si>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</si>
  <si>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</si>
  <si>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</si>
  <si>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</si>
  <si>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</si>
  <si>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</si>
  <si>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</si>
  <si>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</si>
  <si>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</si>
  <si>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</si>
  <si>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</si>
  <si>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</si>
  <si>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</si>
  <si>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</si>
  <si>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</si>
  <si>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</si>
  <si>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</si>
  <si>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</si>
  <si>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</si>
  <si>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</si>
  <si>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</si>
  <si>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</si>
  <si>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</si>
  <si>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</si>
  <si>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</si>
  <si>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</si>
  <si>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</si>
  <si>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</si>
  <si>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</si>
  <si>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</si>
  <si>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</si>
  <si>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</si>
  <si>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</si>
  <si>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</si>
  <si>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</si>
  <si>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</si>
  <si>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</si>
  <si>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</si>
  <si>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</si>
  <si>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</si>
  <si>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</si>
  <si>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</si>
  <si>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</si>
  <si>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</si>
  <si>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</si>
  <si>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</si>
  <si>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</si>
  <si>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</si>
  <si>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</si>
  <si>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</si>
  <si>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</si>
  <si>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</si>
  <si>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</si>
  <si>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</si>
  <si>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</si>
  <si>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</si>
  <si>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</si>
  <si>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</si>
  <si>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</si>
  <si>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</si>
  <si>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</si>
  <si>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</si>
  <si>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</si>
  <si>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</si>
  <si>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</si>
  <si>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</si>
  <si>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</si>
  <si>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</si>
  <si>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</si>
  <si>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</si>
  <si>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</si>
  <si>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</si>
  <si>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</si>
  <si>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</si>
  <si>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</si>
  <si>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</si>
  <si>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</si>
  <si>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</si>
  <si>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</si>
  <si>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</si>
  <si>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</si>
  <si>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</si>
  <si>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</si>
  <si>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</si>
  <si>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</si>
  <si>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</si>
  <si>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</si>
  <si>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</si>
  <si>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</si>
  <si>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</si>
  <si>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</si>
  <si>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</si>
  <si>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</si>
  <si>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</si>
  <si>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</si>
  <si>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</si>
  <si>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</si>
  <si>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</si>
  <si>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</si>
  <si>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</si>
  <si>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</si>
  <si>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</si>
  <si>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</si>
  <si>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</si>
  <si>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</si>
  <si>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</si>
  <si>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</si>
  <si>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</si>
  <si>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</si>
  <si>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</si>
  <si>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</si>
  <si>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</si>
  <si>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</si>
  <si>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</si>
  <si>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</si>
  <si>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</si>
  <si>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</si>
  <si>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</si>
  <si>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</si>
  <si>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</si>
  <si>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</si>
  <si>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</si>
  <si>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</si>
  <si>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</si>
  <si>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</si>
  <si>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</si>
  <si>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</si>
  <si>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</si>
  <si>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</si>
  <si>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</si>
  <si>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</si>
  <si>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</si>
  <si>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</si>
  <si>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</si>
  <si>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</si>
  <si>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</si>
  <si>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</si>
  <si>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</si>
  <si>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</si>
  <si>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</si>
  <si>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</si>
  <si>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</si>
  <si>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</si>
  <si>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</si>
  <si>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</si>
  <si>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</si>
  <si>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</si>
  <si>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</si>
  <si>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</si>
  <si>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</si>
  <si>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</si>
  <si>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</si>
  <si>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</si>
  <si>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</si>
  <si>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</si>
  <si>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</si>
  <si>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</si>
  <si>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</si>
  <si>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</si>
  <si>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</si>
  <si>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</si>
  <si>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</si>
  <si>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</si>
  <si>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</si>
  <si>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</si>
  <si>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</si>
  <si>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</si>
  <si>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</si>
  <si>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</si>
  <si>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</si>
  <si>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</si>
  <si>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</si>
  <si>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</si>
  <si>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</si>
  <si>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</si>
  <si>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</si>
  <si>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</si>
  <si>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</si>
  <si>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</si>
  <si>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</si>
  <si>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</si>
  <si>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</si>
  <si>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</si>
  <si>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</si>
  <si>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</si>
  <si>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</si>
  <si>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</si>
  <si>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</si>
  <si>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</si>
  <si>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</si>
  <si>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</si>
  <si>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</si>
  <si>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</si>
  <si>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</si>
  <si>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</si>
  <si>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</si>
  <si>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</si>
  <si>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</si>
  <si>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</si>
  <si>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</si>
  <si>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</si>
  <si>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</si>
  <si>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</si>
  <si>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</si>
  <si>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</si>
  <si>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</si>
  <si>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</si>
  <si>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</si>
  <si>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</si>
  <si>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</si>
  <si>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</si>
  <si>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</si>
  <si>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</si>
  <si>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</si>
  <si>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</si>
  <si>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</si>
  <si>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</si>
  <si>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</si>
  <si>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</si>
  <si>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</si>
  <si>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</si>
  <si>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</si>
  <si>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</si>
  <si>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</si>
  <si>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</si>
  <si>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</si>
  <si>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</si>
  <si>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</si>
  <si>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</si>
  <si>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</si>
  <si>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</si>
  <si>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</si>
  <si>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</si>
  <si>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</si>
  <si>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</si>
  <si>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</si>
  <si>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</si>
  <si>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</si>
  <si>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</si>
  <si>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</si>
  <si>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</si>
  <si>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</si>
  <si>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</si>
  <si>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</si>
  <si>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</si>
  <si>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</si>
  <si>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</si>
  <si>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</si>
  <si>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</si>
  <si>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</si>
  <si>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</si>
  <si>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</si>
  <si>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</si>
  <si>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</si>
  <si>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</si>
  <si>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</si>
  <si>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</si>
  <si>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</si>
  <si>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</si>
  <si>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</si>
  <si>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</si>
  <si>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</si>
  <si>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</si>
  <si>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</si>
  <si>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</si>
  <si>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</si>
  <si>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</si>
  <si>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</si>
  <si>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</si>
  <si>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</si>
  <si>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</si>
  <si>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</si>
  <si>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</si>
  <si>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</si>
  <si>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</si>
  <si>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</si>
  <si>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</si>
  <si>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</si>
  <si>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</si>
  <si>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</si>
  <si>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</si>
  <si>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</si>
  <si>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</si>
  <si>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</si>
  <si>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</si>
  <si>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</si>
  <si>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</si>
  <si>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</si>
  <si>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</si>
  <si>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</si>
  <si>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</si>
  <si>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</si>
  <si>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</si>
  <si>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</si>
  <si>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</si>
  <si>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</si>
  <si>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</si>
  <si>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</si>
  <si>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</si>
  <si>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</si>
  <si>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</si>
  <si>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</si>
  <si>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</si>
  <si>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</si>
  <si>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</si>
  <si>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</si>
  <si>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</si>
  <si>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</si>
  <si>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</si>
  <si>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</si>
  <si>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</si>
  <si>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</si>
  <si>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</si>
  <si>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</si>
  <si>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</si>
  <si>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</si>
  <si>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</si>
  <si>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</si>
  <si>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</si>
  <si>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</si>
  <si>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</si>
  <si>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</si>
  <si>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</si>
  <si>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</si>
  <si>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</si>
  <si>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</si>
  <si>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</si>
  <si>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</si>
  <si>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</si>
  <si>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</si>
  <si>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</si>
  <si>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</si>
  <si>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</si>
  <si>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</si>
  <si>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</si>
  <si>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</si>
  <si>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</si>
  <si>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</si>
  <si>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</si>
  <si>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</si>
  <si>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</si>
  <si>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</si>
  <si>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</si>
  <si>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</si>
  <si>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</si>
  <si>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</si>
  <si>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</si>
  <si>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</si>
  <si>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</si>
  <si>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</si>
  <si>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</si>
  <si>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</si>
  <si>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</si>
  <si>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</si>
  <si>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</si>
  <si>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</si>
  <si>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</si>
  <si>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</si>
  <si>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</si>
  <si>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</si>
  <si>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</si>
  <si>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</si>
  <si>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</si>
  <si>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</si>
  <si>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</si>
  <si>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</si>
  <si>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</si>
  <si>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</si>
  <si>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</si>
  <si>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</si>
  <si>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</si>
  <si>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</si>
  <si>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</si>
  <si>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</si>
  <si>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</si>
  <si>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</si>
  <si>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</si>
  <si>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</si>
  <si>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</si>
  <si>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</si>
  <si>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</si>
  <si>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</si>
  <si>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</si>
  <si>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</si>
  <si>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</si>
  <si>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</si>
  <si>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</si>
  <si>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</si>
  <si>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</si>
  <si>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</si>
  <si>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</si>
  <si>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</si>
  <si>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</si>
  <si>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</si>
  <si>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</si>
  <si>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</si>
  <si>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</si>
  <si>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</si>
  <si>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</si>
  <si>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</si>
  <si>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</si>
  <si>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</si>
  <si>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</si>
  <si>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</si>
  <si>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</si>
  <si>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</si>
  <si>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</si>
  <si>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</si>
  <si>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</si>
  <si>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</si>
  <si>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</si>
  <si>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</si>
  <si>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</si>
  <si>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</si>
  <si>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</si>
  <si>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</si>
  <si>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</si>
  <si>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</si>
  <si>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</si>
  <si>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</si>
  <si>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</si>
  <si>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</si>
  <si>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</si>
  <si>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</si>
  <si>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</si>
  <si>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</si>
  <si>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</si>
  <si>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</si>
  <si>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</si>
  <si>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</si>
  <si>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</si>
  <si>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</si>
  <si>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</si>
  <si>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</si>
  <si>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</si>
  <si>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</si>
  <si>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</si>
  <si>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</si>
  <si>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</si>
  <si>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</si>
  <si>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</si>
  <si>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</si>
  <si>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</si>
  <si>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</si>
  <si>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</si>
  <si>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</si>
  <si>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</si>
  <si>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</si>
  <si>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</si>
  <si>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</si>
  <si>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</si>
  <si>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</si>
  <si>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</si>
  <si>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</si>
  <si>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</si>
  <si>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</si>
  <si>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</si>
  <si>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</si>
  <si>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</si>
  <si>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</si>
  <si>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</si>
  <si>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</si>
  <si>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</si>
  <si>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</si>
  <si>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</si>
  <si>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</si>
  <si>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</si>
  <si>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</si>
  <si>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</si>
  <si>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</si>
  <si>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</si>
  <si>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</si>
  <si>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</si>
  <si>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</si>
  <si>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</si>
  <si>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</si>
  <si>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</si>
  <si>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</si>
  <si>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</si>
  <si>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</si>
  <si>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</si>
  <si>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</si>
  <si>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</si>
  <si>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</si>
  <si>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</si>
  <si>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</si>
  <si>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</si>
  <si>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</si>
  <si>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</si>
  <si>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</si>
  <si>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</si>
  <si>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</si>
  <si>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</si>
  <si>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</si>
  <si>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</si>
  <si>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</si>
  <si>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</si>
  <si>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</si>
  <si>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</si>
  <si>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</si>
  <si>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</si>
  <si>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</si>
  <si>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</si>
  <si>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</si>
  <si>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</si>
  <si>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</si>
  <si>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</si>
  <si>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</si>
  <si>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</si>
  <si>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</si>
  <si>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</si>
  <si>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</si>
  <si>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</si>
  <si>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</si>
  <si>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</si>
  <si>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</si>
  <si>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</si>
  <si>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</si>
  <si>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</si>
  <si>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</si>
  <si>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</si>
  <si>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</si>
  <si>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</si>
  <si>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</si>
  <si>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</si>
  <si>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</si>
  <si>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</si>
  <si>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</si>
  <si>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</si>
  <si>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</si>
  <si>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</si>
  <si>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</si>
  <si>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</si>
  <si>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</si>
  <si>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</si>
  <si>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</si>
  <si>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</si>
  <si>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</si>
  <si>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</si>
  <si>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</si>
  <si>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</si>
  <si>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</si>
  <si>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</si>
  <si>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</si>
  <si>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</si>
  <si>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</si>
  <si>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</si>
  <si>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</si>
  <si>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</si>
  <si>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</si>
  <si>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</si>
  <si>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</si>
  <si>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</si>
  <si>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</si>
  <si>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</si>
  <si>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</si>
  <si>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</si>
  <si>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</si>
  <si>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</si>
  <si>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</si>
  <si>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</si>
  <si>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</si>
  <si>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</si>
  <si>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</si>
  <si>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</si>
  <si>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</si>
  <si>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</si>
  <si>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</si>
  <si>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</si>
  <si>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</si>
  <si>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</si>
  <si>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</si>
  <si>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</si>
  <si>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</si>
  <si>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</si>
  <si>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</si>
  <si>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</si>
  <si>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</si>
  <si>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</si>
  <si>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</si>
  <si>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</si>
  <si>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</si>
  <si>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</si>
  <si>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</si>
  <si>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</si>
  <si>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</si>
  <si>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</si>
  <si>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</si>
  <si>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</si>
  <si>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</si>
  <si>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</si>
  <si>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</si>
  <si>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</si>
  <si>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</si>
  <si>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</si>
  <si>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</si>
  <si>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</si>
  <si>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</si>
  <si>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</si>
  <si>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</si>
  <si>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</si>
  <si>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</si>
  <si>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</si>
  <si>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</si>
  <si>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</si>
  <si>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</si>
  <si>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</si>
  <si>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</si>
  <si>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</si>
  <si>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</si>
  <si>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</si>
  <si>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</si>
  <si>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</si>
  <si>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</si>
  <si>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</si>
  <si>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</si>
  <si>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</si>
  <si>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</si>
  <si>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</si>
  <si>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</si>
  <si>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</si>
  <si>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</si>
  <si>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</si>
  <si>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</si>
  <si>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</si>
  <si>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</si>
  <si>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</si>
  <si>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</si>
  <si>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</si>
  <si>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</si>
  <si>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</si>
  <si>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</si>
  <si>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</si>
  <si>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</si>
  <si>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</si>
  <si>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</si>
  <si>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</si>
  <si>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</si>
  <si>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</si>
  <si>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</si>
  <si>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</si>
  <si>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</si>
  <si>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</si>
  <si>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</si>
  <si>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</si>
  <si>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</si>
  <si>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</si>
  <si>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</si>
  <si>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</si>
  <si>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</si>
  <si>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</si>
  <si>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</si>
  <si>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</si>
  <si>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</si>
  <si>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</si>
  <si>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</si>
  <si>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</si>
  <si>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</si>
  <si>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</si>
  <si>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</si>
  <si>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</si>
  <si>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</si>
  <si>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</si>
  <si>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</si>
  <si>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</si>
  <si>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</si>
  <si>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</si>
  <si>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</si>
  <si>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</si>
  <si>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</si>
  <si>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</si>
  <si>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</si>
  <si>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</si>
  <si>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</si>
  <si>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</si>
  <si>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</si>
  <si>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</si>
  <si>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</si>
  <si>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</si>
  <si>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</si>
  <si>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</si>
  <si>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</si>
  <si>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</si>
  <si>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</si>
  <si>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</si>
  <si>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</si>
  <si>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</si>
  <si>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</si>
  <si>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</si>
  <si>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</si>
  <si>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</si>
  <si>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</si>
  <si>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</si>
  <si>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</si>
  <si>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</si>
  <si>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</si>
  <si>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</si>
  <si>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</si>
  <si>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</si>
  <si>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</si>
  <si>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</si>
  <si>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</si>
  <si>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</si>
  <si>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</si>
  <si>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</si>
  <si>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</si>
  <si>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</si>
  <si>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</si>
  <si>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</si>
  <si>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</si>
  <si>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</si>
  <si>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</si>
  <si>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</si>
  <si>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</si>
  <si>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</si>
  <si>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</si>
  <si>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</si>
  <si>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</si>
  <si>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</si>
  <si>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</si>
  <si>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</si>
  <si>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</si>
  <si>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</si>
  <si>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</si>
  <si>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</si>
  <si>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</si>
  <si>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</si>
  <si>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</si>
  <si>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</si>
  <si>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</si>
  <si>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</si>
  <si>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</si>
  <si>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</si>
  <si>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</si>
  <si>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</si>
  <si>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</si>
  <si>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</si>
  <si>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</si>
  <si>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</si>
  <si>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</si>
  <si>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</si>
  <si>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</si>
  <si>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</si>
  <si>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</si>
  <si>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</si>
  <si>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</si>
  <si>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</si>
  <si>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</si>
  <si>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</si>
  <si>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</si>
  <si>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</si>
  <si>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</si>
  <si>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</si>
  <si>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</si>
  <si>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</si>
  <si>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</si>
  <si>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</si>
  <si>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</si>
  <si>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</si>
  <si>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</si>
  <si>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</si>
  <si>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</si>
  <si>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</si>
  <si>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</si>
  <si>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</si>
  <si>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</si>
  <si>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</si>
  <si>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</si>
  <si>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</si>
  <si>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</si>
  <si>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</si>
  <si>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</si>
  <si>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</si>
  <si>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</si>
  <si>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</si>
  <si>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</si>
  <si>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</si>
  <si>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</si>
  <si>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</si>
  <si>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</si>
  <si>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</si>
  <si>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</si>
  <si>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</si>
  <si>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</si>
  <si>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</si>
  <si>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</si>
  <si>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</si>
  <si>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</si>
  <si>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</si>
  <si>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</si>
  <si>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</si>
  <si>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</si>
  <si>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</si>
  <si>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</si>
  <si>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</si>
  <si>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</si>
  <si>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</si>
  <si>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</si>
  <si>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</si>
  <si>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</si>
  <si>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</si>
  <si>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</si>
  <si>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</si>
  <si>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</si>
  <si>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</si>
  <si>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</si>
  <si>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</si>
  <si>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</si>
  <si>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</si>
  <si>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</si>
  <si>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</si>
  <si>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</si>
  <si>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</si>
  <si>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</si>
  <si>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</si>
  <si>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</si>
  <si>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</si>
  <si>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</si>
  <si>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</si>
  <si>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</si>
  <si>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</si>
  <si>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</si>
  <si>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</si>
  <si>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</si>
  <si>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</si>
  <si>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</si>
  <si>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</si>
  <si>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</si>
  <si>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</si>
  <si>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</si>
  <si>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</si>
  <si>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</si>
  <si>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</si>
  <si>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</si>
  <si>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</si>
  <si>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</si>
  <si>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</si>
  <si>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</si>
  <si>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</si>
  <si>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</si>
  <si>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</si>
  <si>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</si>
  <si>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</si>
  <si>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</si>
  <si>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</si>
  <si>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</si>
  <si>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</si>
  <si>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</si>
  <si>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</si>
  <si>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</si>
  <si>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</si>
  <si>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</si>
  <si>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</si>
  <si>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</si>
  <si>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</si>
  <si>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</si>
  <si>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</si>
  <si>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</si>
  <si>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</si>
  <si>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</si>
  <si>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</si>
  <si>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</si>
  <si>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</si>
  <si>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</si>
  <si>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</si>
  <si>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</si>
  <si>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</si>
  <si>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</si>
  <si>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</si>
  <si>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</si>
  <si>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</si>
  <si>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</si>
  <si>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</si>
  <si>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</si>
  <si>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</si>
  <si>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</si>
  <si>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</si>
  <si>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</si>
  <si>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</si>
  <si>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</si>
  <si>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</si>
  <si>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</si>
  <si>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</si>
  <si>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</si>
  <si>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</si>
  <si>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</si>
  <si>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</si>
  <si>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</si>
  <si>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</si>
  <si>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</si>
  <si>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</si>
  <si>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</si>
  <si>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</si>
  <si>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</si>
  <si>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</si>
  <si>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</si>
  <si>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</si>
  <si>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</si>
  <si>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</si>
  <si>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</si>
  <si>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</si>
  <si>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</si>
  <si>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</si>
  <si>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</si>
  <si>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</si>
  <si>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</si>
  <si>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</si>
  <si>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</si>
  <si>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</si>
  <si>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</si>
  <si>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</si>
  <si>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</si>
  <si>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</si>
  <si>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</si>
  <si>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</si>
  <si>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</si>
  <si>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</si>
  <si>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</si>
  <si>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</si>
  <si>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</si>
  <si>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</si>
  <si>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</si>
  <si>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</si>
  <si>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</si>
  <si>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</si>
  <si>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</si>
  <si>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</si>
  <si>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</si>
  <si>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</si>
  <si>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</si>
  <si>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</si>
  <si>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</si>
  <si>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</si>
  <si>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</si>
  <si>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</si>
  <si>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</si>
  <si>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</si>
  <si>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</si>
  <si>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</si>
  <si>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</si>
  <si>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</si>
  <si>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</si>
  <si>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</si>
  <si>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</si>
  <si>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</si>
  <si>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</si>
  <si>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</si>
  <si>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</si>
  <si>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</si>
  <si>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</si>
  <si>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</si>
  <si>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</si>
  <si>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</si>
  <si>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</si>
  <si>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</si>
  <si>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</si>
  <si>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</si>
  <si>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</si>
  <si>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</si>
  <si>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</si>
  <si>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</si>
  <si>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</si>
  <si>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</si>
  <si>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</si>
  <si>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</si>
  <si>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</si>
  <si>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</si>
  <si>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</si>
  <si>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</si>
  <si>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</si>
  <si>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</si>
  <si>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</si>
  <si>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</si>
  <si>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</si>
  <si>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</si>
  <si>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</si>
  <si>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</si>
  <si>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</si>
  <si>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</si>
  <si>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</si>
  <si>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</si>
  <si>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</si>
  <si>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</si>
  <si>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</si>
  <si>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</si>
  <si>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</si>
  <si>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</si>
  <si>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</si>
  <si>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</si>
  <si>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</si>
  <si>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</si>
  <si>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</si>
  <si>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</si>
  <si>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</si>
  <si>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</si>
  <si>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</si>
  <si>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</si>
  <si>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</si>
  <si>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</si>
  <si>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</si>
  <si>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</si>
  <si>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</si>
  <si>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</si>
  <si>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</si>
  <si>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</si>
  <si>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</si>
  <si>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</si>
  <si>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</si>
  <si>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</si>
  <si>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</si>
  <si>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</si>
  <si>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</si>
  <si>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</si>
  <si>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</si>
  <si>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</si>
  <si>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</si>
  <si>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</si>
  <si>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</si>
  <si>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</si>
  <si>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</si>
  <si>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</si>
  <si>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</si>
  <si>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</si>
  <si>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</si>
  <si>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</si>
  <si>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</si>
  <si>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</si>
  <si>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</si>
  <si>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</si>
  <si>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</si>
  <si>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</si>
  <si>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</si>
  <si>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</si>
  <si>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</si>
  <si>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</si>
  <si>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</si>
  <si>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</si>
  <si>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</si>
  <si>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</si>
  <si>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</si>
  <si>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</si>
  <si>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</si>
  <si>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</si>
  <si>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</si>
  <si>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</si>
  <si>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</si>
  <si>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</si>
  <si>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</si>
  <si>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</si>
  <si>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</si>
  <si>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</si>
  <si>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</si>
  <si>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</si>
  <si>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</si>
  <si>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</si>
  <si>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</si>
  <si>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</si>
  <si>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</si>
  <si>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</si>
  <si>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</si>
  <si>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</si>
  <si>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</si>
  <si>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</si>
  <si>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</si>
  <si>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</si>
  <si>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</si>
  <si>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</si>
  <si>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</si>
  <si>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</si>
  <si>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</si>
  <si>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</si>
  <si>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</si>
  <si>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</si>
  <si>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</si>
  <si>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</si>
  <si>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</si>
  <si>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</si>
  <si>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</si>
  <si>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</si>
  <si>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</si>
  <si>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</si>
  <si>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</si>
  <si>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</si>
  <si>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</si>
  <si>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</si>
  <si>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</si>
  <si>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</si>
  <si>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</si>
  <si>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</si>
  <si>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</si>
  <si>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</si>
  <si>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</si>
  <si>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</si>
  <si>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</si>
  <si>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</si>
  <si>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</si>
  <si>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</si>
  <si>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</si>
  <si>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</si>
  <si>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</si>
  <si>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</si>
  <si>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</si>
  <si>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</si>
  <si>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</si>
  <si>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</si>
  <si>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</si>
  <si>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</si>
  <si>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</si>
  <si>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</si>
  <si>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</si>
  <si>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</si>
  <si>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</si>
  <si>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</si>
  <si>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</si>
  <si>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</si>
  <si>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</si>
  <si>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</si>
  <si>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</si>
  <si>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</si>
  <si>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</si>
  <si>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</si>
  <si>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</si>
  <si>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</si>
  <si>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</si>
  <si>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</si>
  <si>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</si>
  <si>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</si>
  <si>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</si>
  <si>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</si>
  <si>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</si>
  <si>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</si>
  <si>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</si>
  <si>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</si>
  <si>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</si>
  <si>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</si>
  <si>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</si>
  <si>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</si>
  <si>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</si>
  <si>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</si>
  <si>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</si>
  <si>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</si>
  <si>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</si>
  <si>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</si>
  <si>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</si>
  <si>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</si>
  <si>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</si>
  <si>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</si>
  <si>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</si>
  <si>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</si>
  <si>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</si>
  <si>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</si>
  <si>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</si>
  <si>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</si>
  <si>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</si>
  <si>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</si>
  <si>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</si>
  <si>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</si>
  <si>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</si>
  <si>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</si>
  <si>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</si>
  <si>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</si>
  <si>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</si>
  <si>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</si>
  <si>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</si>
  <si>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</si>
  <si>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</si>
  <si>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</si>
  <si>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</si>
  <si>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</si>
  <si>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</si>
  <si>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</si>
  <si>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</si>
  <si>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</si>
  <si>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</si>
  <si>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</si>
  <si>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</si>
  <si>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</si>
  <si>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</si>
  <si>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</si>
  <si>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</si>
  <si>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</si>
  <si>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</si>
  <si>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</si>
  <si>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</si>
  <si>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</si>
  <si>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</si>
  <si>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</si>
  <si>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</si>
  <si>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</si>
  <si>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</si>
  <si>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</si>
  <si>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</si>
  <si>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</si>
  <si>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</si>
  <si>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</si>
  <si>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</si>
  <si>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</si>
  <si>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</si>
  <si>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</si>
  <si>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</si>
  <si>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</si>
  <si>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</si>
  <si>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</si>
  <si>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</si>
  <si>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</si>
  <si>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</si>
  <si>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</si>
  <si>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</si>
  <si>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</si>
  <si>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</si>
  <si>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</si>
  <si>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</si>
  <si>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</si>
  <si>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</si>
  <si>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</si>
  <si>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</si>
  <si>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</si>
  <si>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</si>
  <si>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</si>
  <si>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</si>
  <si>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</si>
  <si>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</si>
  <si>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</si>
  <si>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</si>
  <si>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</si>
  <si>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</si>
  <si>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</si>
  <si>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</si>
  <si>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</si>
  <si>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</si>
  <si>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</si>
  <si>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</si>
  <si>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</si>
  <si>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</si>
  <si>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</si>
  <si>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</si>
  <si>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</si>
  <si>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</si>
  <si>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</si>
  <si>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</si>
  <si>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</si>
  <si>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</si>
  <si>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</si>
  <si>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</si>
  <si>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</si>
  <si>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</si>
  <si>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</si>
  <si>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</si>
  <si>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</si>
  <si>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</si>
  <si>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</si>
  <si>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</si>
  <si>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</si>
  <si>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</si>
  <si>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</si>
  <si>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</si>
  <si>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</si>
  <si>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</si>
  <si>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</si>
  <si>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</si>
  <si>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</si>
  <si>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</si>
  <si>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</si>
  <si>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</si>
  <si>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</si>
  <si>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</si>
  <si>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</si>
  <si>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</si>
  <si>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</si>
  <si>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</si>
  <si>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</si>
  <si>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</si>
  <si>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</si>
  <si>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</si>
  <si>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</si>
  <si>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</si>
  <si>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</si>
  <si>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</si>
  <si>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</si>
  <si>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</si>
  <si>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</si>
  <si>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</si>
  <si>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</si>
  <si>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</si>
  <si>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</si>
  <si>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</si>
  <si>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</si>
  <si>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</si>
  <si>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</si>
  <si>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</si>
  <si>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</si>
  <si>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</si>
  <si>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</si>
  <si>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</si>
  <si>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</si>
  <si>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</si>
  <si>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</si>
  <si>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</si>
  <si>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</si>
  <si>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</si>
  <si>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</si>
  <si>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</si>
  <si>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</si>
  <si>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</si>
  <si>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</si>
  <si>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</si>
  <si>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</si>
  <si>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</si>
  <si>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</si>
  <si>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</si>
  <si>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</si>
  <si>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</si>
  <si>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</si>
  <si>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</si>
  <si>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</si>
  <si>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</si>
  <si>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</si>
  <si>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</si>
  <si>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</si>
  <si>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</si>
  <si>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</si>
  <si>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</si>
  <si>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</si>
  <si>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</si>
  <si>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</si>
  <si>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</si>
  <si>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</si>
  <si>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</si>
  <si>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</si>
  <si>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</si>
  <si>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</si>
  <si>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</si>
  <si>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</si>
  <si>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</si>
  <si>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</si>
  <si>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</si>
  <si>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</si>
  <si>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</si>
  <si>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</si>
  <si>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</si>
  <si>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</si>
  <si>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</si>
  <si>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</si>
  <si>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</si>
  <si>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</si>
  <si>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</si>
  <si>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</si>
  <si>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</si>
  <si>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</si>
  <si>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</si>
  <si>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</si>
  <si>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</si>
  <si>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</si>
  <si>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</si>
  <si>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</si>
  <si>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</si>
  <si>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</si>
  <si>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</si>
  <si>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</si>
  <si>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</si>
  <si>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</si>
  <si>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</si>
  <si>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</si>
  <si>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</si>
  <si>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</si>
  <si>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</si>
  <si>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</si>
  <si>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</si>
  <si>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</si>
  <si>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</si>
  <si>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</si>
  <si>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</si>
  <si>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</si>
  <si>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</si>
  <si>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</si>
  <si>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</si>
  <si>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</si>
  <si>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</si>
  <si>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</si>
  <si>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</si>
  <si>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</si>
  <si>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</si>
  <si>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</si>
  <si>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</si>
  <si>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</si>
  <si>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</si>
  <si>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</si>
  <si>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</si>
  <si>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</si>
  <si>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</si>
  <si>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</si>
  <si>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</si>
  <si>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</si>
  <si>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</si>
  <si>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</si>
  <si>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</si>
  <si>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</si>
  <si>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</si>
  <si>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</si>
  <si>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</si>
  <si>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</si>
  <si>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</si>
  <si>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</si>
  <si>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</si>
  <si>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</si>
  <si>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</si>
  <si>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</si>
  <si>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</si>
  <si>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</si>
  <si>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</si>
  <si>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</si>
  <si>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</si>
  <si>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</si>
  <si>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</si>
  <si>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</si>
  <si>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</si>
  <si>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</si>
  <si>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</si>
  <si>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</si>
  <si>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</si>
  <si>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</si>
  <si>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</si>
  <si>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</si>
  <si>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</si>
  <si>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</si>
  <si>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</si>
  <si>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</si>
  <si>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</si>
  <si>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</si>
  <si>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</si>
  <si>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</si>
  <si>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</si>
  <si>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</si>
  <si>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</si>
  <si>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</si>
  <si>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</si>
  <si>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</si>
  <si>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</si>
  <si>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</si>
  <si>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</si>
  <si>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</si>
  <si>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</si>
  <si>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</si>
  <si>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</si>
  <si>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</si>
  <si>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</si>
  <si>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</si>
  <si>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</si>
  <si>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</si>
  <si>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</si>
  <si>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</si>
  <si>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</si>
  <si>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</si>
  <si>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</si>
  <si>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</si>
  <si>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</si>
  <si>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</si>
  <si>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</si>
  <si>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</si>
  <si>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</si>
  <si>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</si>
  <si>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</si>
  <si>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</si>
  <si>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</si>
  <si>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</si>
  <si>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</si>
  <si>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</si>
  <si>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</si>
  <si>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</si>
  <si>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</si>
  <si>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</si>
  <si>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</si>
  <si>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</si>
  <si>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</si>
  <si>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</si>
  <si>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</si>
  <si>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</si>
  <si>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</si>
  <si>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</si>
  <si>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</si>
  <si>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</si>
  <si>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</si>
  <si>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</si>
  <si>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</si>
  <si>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</si>
  <si>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</si>
  <si>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</si>
  <si>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</si>
  <si>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</si>
  <si>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</si>
  <si>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</si>
  <si>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</si>
  <si>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</si>
  <si>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</si>
  <si>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</si>
  <si>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</si>
  <si>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</si>
  <si>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</si>
  <si>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</si>
  <si>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</si>
  <si>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</si>
  <si>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</si>
  <si>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</si>
  <si>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</si>
  <si>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</si>
  <si>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</si>
  <si>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</si>
  <si>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</si>
  <si>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</si>
  <si>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</si>
  <si>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</si>
  <si>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</si>
  <si>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</si>
  <si>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</si>
  <si>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</si>
  <si>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</si>
  <si>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</si>
  <si>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</si>
  <si>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</si>
  <si>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</si>
  <si>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</si>
  <si>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</si>
  <si>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</si>
  <si>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</si>
  <si>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</si>
  <si>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</si>
  <si>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</si>
  <si>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</si>
  <si>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</si>
  <si>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</si>
  <si>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</si>
  <si>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</si>
  <si>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</si>
  <si>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</si>
  <si>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</si>
  <si>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</si>
  <si>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</si>
  <si>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</si>
  <si>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</si>
  <si>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</si>
  <si>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</si>
  <si>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</si>
  <si>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</si>
  <si>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</si>
  <si>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</si>
  <si>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</si>
  <si>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</si>
  <si>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</si>
  <si>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</si>
  <si>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</si>
  <si>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</si>
  <si>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</si>
  <si>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</si>
  <si>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</si>
  <si>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</si>
  <si>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</si>
  <si>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</si>
  <si>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</si>
  <si>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</si>
  <si>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</si>
  <si>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</si>
  <si>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</si>
  <si>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</si>
  <si>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</si>
  <si>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</si>
  <si>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</si>
  <si>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</si>
  <si>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</si>
  <si>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</si>
  <si>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</si>
  <si>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</si>
  <si>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</si>
  <si>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</si>
  <si>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</si>
  <si>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</si>
  <si>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</si>
  <si>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</si>
  <si>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</si>
  <si>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</si>
  <si>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</si>
  <si>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</si>
  <si>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</si>
  <si>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</si>
  <si>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</si>
  <si>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</si>
  <si>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</si>
  <si>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</si>
  <si>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</si>
  <si>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</si>
  <si>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</si>
  <si>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</si>
  <si>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</si>
  <si>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</si>
  <si>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</si>
  <si>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</si>
  <si>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</si>
  <si>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</si>
  <si>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</si>
  <si>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</si>
  <si>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</si>
  <si>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</si>
  <si>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</si>
  <si>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</si>
  <si>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</si>
  <si>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</si>
  <si>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</si>
  <si>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</si>
  <si>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</si>
  <si>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</si>
  <si>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</si>
  <si>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</si>
  <si>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</si>
  <si>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</si>
  <si>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</si>
  <si>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</si>
  <si>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</si>
  <si>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</si>
  <si>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</si>
  <si>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</si>
  <si>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</si>
  <si>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</si>
  <si>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</si>
  <si>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</si>
  <si>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</si>
  <si>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</si>
  <si>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</si>
  <si>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</si>
  <si>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</si>
  <si>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</si>
  <si>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</si>
  <si>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</si>
  <si>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</si>
  <si>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</si>
  <si>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</si>
  <si>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</si>
  <si>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</si>
  <si>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</si>
  <si>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</si>
  <si>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</si>
  <si>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</si>
  <si>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</si>
  <si>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</si>
  <si>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</si>
  <si>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</si>
  <si>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</si>
  <si>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</si>
  <si>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</si>
  <si>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</si>
  <si>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</si>
  <si>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</si>
  <si>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</si>
  <si>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</si>
  <si>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</si>
  <si>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</si>
  <si>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</si>
  <si>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</si>
  <si>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</si>
  <si>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</si>
  <si>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</si>
  <si>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</si>
  <si>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</si>
  <si>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</si>
  <si>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</si>
  <si>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</si>
  <si>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</si>
  <si>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</si>
  <si>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</si>
  <si>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</si>
  <si>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</si>
  <si>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</si>
  <si>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</si>
  <si>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</si>
  <si>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</si>
  <si>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</si>
  <si>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</si>
  <si>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</si>
  <si>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</si>
  <si>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</si>
  <si>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</si>
  <si>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</si>
  <si>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</si>
  <si>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</si>
  <si>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</si>
  <si>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</si>
  <si>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</si>
  <si>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</si>
  <si>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</si>
  <si>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</si>
  <si>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</si>
  <si>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</si>
  <si>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</si>
  <si>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</si>
  <si>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</si>
  <si>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</si>
  <si>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</si>
  <si>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</si>
  <si>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</si>
  <si>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</si>
  <si>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</si>
  <si>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</si>
  <si>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</si>
  <si>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</si>
  <si>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</si>
  <si>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</si>
  <si>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</si>
  <si>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</si>
  <si>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</si>
  <si>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</si>
  <si>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</si>
  <si>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</si>
  <si>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</si>
  <si>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</si>
  <si>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</si>
  <si>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</si>
  <si>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</si>
  <si>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</si>
  <si>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</si>
  <si>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</si>
  <si>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</si>
  <si>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</si>
  <si>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</si>
  <si>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</si>
  <si>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</si>
  <si>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</si>
  <si>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</si>
  <si>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</si>
  <si>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</si>
  <si>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</si>
  <si>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</si>
  <si>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</si>
  <si>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</si>
  <si>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</si>
  <si>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</si>
  <si>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</si>
  <si>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</si>
  <si>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</si>
  <si>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</si>
  <si>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</si>
  <si>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</si>
  <si>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</si>
  <si>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</si>
  <si>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</si>
  <si>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</si>
  <si>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</si>
  <si>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</si>
  <si>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</si>
  <si>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</si>
  <si>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</si>
  <si>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</si>
  <si>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</si>
  <si>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</si>
  <si>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</si>
  <si>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</si>
  <si>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</si>
  <si>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</si>
  <si>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</si>
  <si>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</si>
  <si>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</si>
  <si>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</si>
  <si>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</si>
  <si>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</si>
  <si>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</si>
  <si>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</si>
  <si>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</si>
  <si>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</si>
  <si>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</si>
  <si>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</si>
  <si>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</si>
  <si>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</si>
  <si>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</si>
  <si>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</si>
  <si>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</si>
  <si>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</si>
  <si>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</si>
  <si>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</si>
  <si>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</si>
  <si>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</si>
  <si>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</si>
  <si>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</si>
  <si>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</si>
  <si>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</si>
  <si>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</si>
  <si>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</si>
  <si>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</si>
  <si>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</si>
  <si>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</si>
  <si>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</si>
  <si>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</si>
  <si>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</si>
  <si>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</si>
  <si>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</si>
  <si>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</si>
  <si>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</si>
  <si>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</si>
  <si>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</si>
  <si>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</si>
  <si>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</si>
  <si>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</si>
  <si>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</si>
  <si>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</si>
  <si>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</si>
  <si>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</si>
  <si>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</si>
  <si>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</si>
  <si>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</si>
  <si>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</si>
  <si>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</si>
  <si>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</si>
  <si>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</si>
  <si>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</si>
  <si>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</si>
  <si>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</si>
  <si>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</si>
  <si>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</si>
  <si>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</si>
  <si>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</si>
  <si>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</si>
  <si>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</si>
  <si>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</si>
  <si>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</si>
  <si>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</si>
  <si>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</si>
  <si>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</si>
  <si>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</si>
  <si>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</si>
  <si>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</si>
  <si>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</si>
  <si>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</si>
  <si>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</si>
  <si>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</si>
  <si>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</si>
  <si>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</si>
  <si>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</si>
  <si>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</si>
  <si>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</si>
  <si>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</si>
  <si>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</si>
  <si>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</si>
  <si>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</si>
  <si>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</si>
  <si>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</si>
  <si>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</si>
  <si>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</si>
  <si>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</si>
  <si>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</si>
  <si>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</si>
  <si>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</si>
  <si>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</si>
  <si>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</si>
  <si>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</si>
  <si>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</si>
  <si>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</si>
  <si>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</si>
  <si>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</si>
  <si>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</si>
  <si>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</si>
  <si>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</si>
  <si>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</si>
  <si>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</si>
  <si>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</si>
  <si>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</si>
  <si>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</si>
  <si>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</si>
  <si>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</si>
  <si>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</si>
  <si>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</si>
  <si>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</si>
  <si>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</si>
  <si>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</si>
  <si>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</si>
  <si>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</si>
  <si>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</si>
  <si>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</si>
  <si>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</si>
  <si>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</si>
  <si>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</si>
  <si>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</si>
  <si>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</si>
  <si>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</si>
  <si>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</si>
  <si>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</si>
  <si>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</si>
  <si>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</si>
  <si>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</si>
  <si>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</si>
  <si>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</si>
  <si>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</si>
  <si>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</si>
  <si>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</si>
  <si>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</si>
  <si>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</si>
  <si>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</si>
  <si>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</si>
  <si>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</si>
  <si>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</si>
  <si>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</si>
  <si>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</si>
  <si>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</si>
  <si>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</si>
  <si>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</si>
  <si>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</si>
  <si>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</si>
  <si>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</si>
  <si>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</si>
  <si>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</si>
  <si>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</si>
  <si>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</si>
  <si>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</si>
  <si>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</si>
  <si>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</si>
  <si>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</si>
  <si>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</si>
  <si>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</si>
  <si>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</si>
  <si>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</si>
  <si>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</si>
  <si>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</si>
  <si>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</si>
  <si>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</si>
  <si>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</si>
  <si>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</si>
  <si>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</si>
  <si>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</si>
  <si>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</si>
  <si>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</si>
  <si>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</si>
  <si>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</si>
  <si>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</si>
  <si>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</si>
  <si>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</si>
  <si>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</si>
  <si>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</si>
  <si>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</si>
  <si>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</si>
  <si>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</si>
  <si>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</si>
  <si>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</si>
  <si>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</si>
  <si>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</si>
  <si>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</si>
  <si>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</si>
  <si>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</si>
  <si>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</si>
  <si>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</si>
  <si>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</si>
  <si>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</si>
  <si>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</si>
  <si>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</si>
  <si>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</si>
  <si>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</si>
  <si>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</si>
  <si>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</si>
  <si>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</si>
  <si>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</si>
  <si>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</si>
  <si>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</si>
  <si>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</si>
  <si>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</si>
  <si>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</si>
  <si>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</si>
  <si>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</si>
  <si>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</si>
  <si>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</si>
  <si>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</si>
  <si>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</si>
  <si>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</si>
  <si>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</si>
  <si>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</si>
  <si>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</si>
  <si>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</si>
  <si>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</si>
  <si>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</si>
  <si>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</si>
  <si>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</si>
  <si>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</si>
  <si>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</si>
  <si>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</si>
  <si>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</si>
  <si>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</si>
  <si>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</si>
  <si>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</si>
  <si>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</si>
  <si>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</si>
  <si>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</si>
  <si>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</si>
  <si>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</si>
  <si>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</si>
  <si>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</si>
  <si>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</si>
  <si>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</si>
  <si>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</si>
  <si>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</si>
  <si>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</si>
  <si>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</si>
  <si>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</si>
  <si>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</si>
  <si>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</si>
  <si>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</si>
  <si>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</si>
  <si>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</si>
  <si>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</si>
  <si>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</si>
  <si>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</si>
  <si>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</si>
  <si>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</si>
  <si>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</si>
  <si>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</si>
  <si>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</si>
  <si>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</si>
  <si>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</si>
  <si>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</si>
  <si>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</si>
  <si>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</si>
  <si>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</si>
  <si>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</si>
  <si>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</si>
  <si>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</si>
  <si>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</si>
  <si>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</si>
  <si>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</si>
  <si>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</si>
  <si>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</si>
  <si>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</si>
  <si>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</si>
  <si>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</si>
  <si>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</si>
  <si>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</si>
  <si>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</si>
  <si>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</si>
  <si>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</si>
  <si>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</si>
  <si>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</si>
  <si>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</si>
  <si>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</si>
  <si>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</si>
  <si>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</si>
  <si>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</si>
  <si>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</si>
  <si>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</si>
  <si>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</si>
  <si>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</si>
  <si>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</si>
  <si>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</si>
  <si>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</si>
  <si>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</si>
  <si>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</si>
  <si>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</si>
  <si>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</si>
  <si>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</si>
  <si>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</si>
  <si>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</si>
  <si>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</si>
  <si>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</si>
  <si>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</si>
  <si>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</si>
  <si>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</si>
  <si>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</si>
  <si>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</si>
  <si>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</si>
  <si>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</si>
  <si>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</si>
  <si>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</si>
  <si>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</si>
  <si>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</si>
  <si>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</si>
  <si>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</si>
  <si>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</si>
  <si>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</si>
  <si>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</si>
  <si>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</si>
  <si>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</si>
  <si>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</si>
  <si>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</si>
  <si>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</si>
  <si>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</si>
  <si>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</si>
  <si>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</si>
  <si>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</si>
  <si>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</si>
  <si>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</si>
  <si>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</si>
  <si>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</si>
  <si>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</si>
  <si>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</si>
  <si>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</si>
  <si>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</si>
  <si>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</si>
  <si>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</si>
  <si>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</si>
  <si>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</si>
  <si>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</si>
  <si>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</si>
  <si>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</si>
  <si>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</si>
  <si>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</si>
  <si>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</si>
  <si>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</si>
  <si>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</si>
  <si>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</si>
  <si>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</si>
  <si>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</si>
  <si>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</si>
  <si>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</si>
  <si>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</si>
  <si>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</si>
  <si>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</si>
  <si>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</si>
  <si>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</si>
  <si>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</si>
  <si>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</si>
  <si>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</si>
  <si>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</si>
  <si>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</si>
  <si>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</si>
  <si>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</si>
  <si>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</si>
  <si>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</si>
  <si>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</si>
  <si>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</si>
  <si>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</si>
  <si>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</si>
  <si>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</si>
  <si>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</si>
  <si>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</si>
  <si>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</si>
  <si>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</si>
  <si>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</si>
  <si>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</si>
  <si>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</si>
  <si>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</si>
  <si>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</si>
  <si>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</si>
  <si>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</si>
  <si>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</si>
  <si>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</si>
  <si>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</si>
  <si>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</si>
  <si>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</si>
  <si>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</si>
  <si>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</si>
  <si>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</si>
  <si>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</si>
  <si>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</si>
  <si>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</si>
  <si>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</si>
  <si>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</si>
  <si>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</si>
  <si>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</si>
  <si>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</si>
  <si>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</si>
  <si>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</si>
  <si>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</si>
  <si>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</si>
  <si>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</si>
  <si>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</si>
  <si>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</si>
  <si>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</si>
  <si>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</si>
  <si>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</si>
  <si>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</si>
  <si>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</si>
  <si>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</si>
  <si>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</si>
  <si>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</si>
  <si>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</si>
  <si>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</si>
  <si>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</si>
  <si>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</si>
  <si>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</si>
  <si>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</si>
  <si>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</si>
  <si>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</si>
  <si>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</si>
  <si>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</si>
  <si>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</si>
  <si>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</si>
  <si>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</si>
  <si>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</si>
  <si>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</si>
  <si>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</si>
  <si>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</si>
  <si>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</si>
  <si>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</si>
  <si>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</si>
  <si>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</si>
  <si>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</si>
  <si>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</si>
  <si>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</si>
  <si>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</si>
  <si>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</si>
  <si>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</si>
  <si>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</si>
  <si>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</si>
  <si>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</si>
  <si>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</si>
  <si>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</si>
  <si>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</si>
  <si>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</si>
  <si>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</si>
  <si>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</si>
  <si>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</si>
  <si>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</si>
  <si>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</si>
  <si>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</si>
  <si>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</si>
  <si>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</si>
  <si>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</si>
  <si>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</si>
  <si>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</si>
  <si>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</si>
  <si>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</si>
  <si>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</si>
  <si>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</si>
  <si>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</si>
  <si>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</si>
  <si>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</si>
  <si>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</si>
  <si>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</si>
  <si>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</si>
  <si>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</si>
  <si>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</si>
  <si>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</si>
  <si>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</si>
  <si>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</si>
  <si>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</si>
  <si>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</si>
  <si>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</si>
  <si>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</si>
  <si>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</si>
  <si>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</si>
  <si>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</si>
  <si>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</si>
  <si>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</si>
  <si>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</si>
  <si>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</si>
  <si>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</si>
  <si>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</si>
  <si>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</si>
  <si>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</si>
  <si>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</si>
  <si>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</si>
  <si>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</si>
  <si>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</si>
  <si>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</si>
  <si>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</si>
  <si>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</si>
  <si>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</si>
  <si>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</si>
  <si>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</si>
  <si>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</si>
  <si>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</si>
  <si>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</si>
  <si>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</si>
  <si>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</si>
  <si>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</si>
  <si>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</si>
  <si>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</si>
  <si>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</si>
  <si>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</si>
  <si>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</si>
  <si>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</si>
  <si>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</si>
  <si>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</si>
  <si>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</si>
  <si>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</si>
  <si>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</si>
  <si>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</si>
  <si>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</si>
  <si>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</si>
  <si>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</si>
  <si>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</si>
  <si>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</si>
  <si>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</si>
  <si>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</si>
  <si>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</si>
  <si>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</si>
  <si>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</si>
  <si>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</si>
  <si>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</si>
  <si>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</si>
  <si>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</si>
  <si>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</si>
  <si>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</si>
  <si>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</si>
  <si>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</si>
  <si>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</si>
  <si>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</si>
  <si>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</si>
  <si>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</si>
  <si>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</si>
  <si>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</si>
  <si>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</si>
  <si>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</si>
  <si>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</si>
  <si>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</si>
  <si>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</si>
  <si>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</si>
  <si>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</si>
  <si>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</si>
  <si>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</si>
  <si>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</si>
  <si>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</si>
  <si>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</si>
  <si>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</si>
  <si>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</si>
  <si>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</si>
  <si>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</si>
  <si>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</si>
  <si>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</si>
  <si>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</si>
  <si>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</si>
  <si>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</si>
  <si>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</si>
  <si>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</si>
  <si>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</si>
  <si>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</si>
  <si>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</si>
  <si>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</si>
  <si>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</si>
  <si>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</si>
  <si>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</si>
  <si>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</si>
  <si>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</si>
  <si>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</si>
  <si>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</si>
  <si>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</si>
  <si>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</si>
  <si>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</si>
  <si>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</si>
  <si>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</si>
  <si>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</si>
  <si>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</si>
  <si>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</si>
  <si>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</si>
  <si>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</si>
  <si>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</si>
  <si>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</si>
  <si>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</si>
  <si>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</si>
  <si>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</si>
  <si>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</si>
  <si>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</si>
  <si>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</si>
  <si>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</si>
  <si>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</si>
  <si>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</si>
  <si>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</si>
  <si>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</si>
  <si>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</si>
  <si>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</si>
  <si>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</si>
  <si>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</si>
  <si>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</si>
  <si>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</si>
  <si>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</si>
  <si>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</si>
  <si>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</si>
  <si>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</si>
  <si>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</si>
  <si>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</si>
  <si>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</si>
  <si>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</si>
  <si>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</si>
  <si>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</si>
  <si>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</si>
  <si>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</si>
  <si>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</si>
  <si>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</si>
  <si>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</si>
  <si>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</si>
  <si>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</si>
  <si>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</si>
  <si>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</si>
  <si>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</si>
  <si>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</si>
  <si>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</si>
  <si>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</si>
  <si>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</si>
  <si>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</si>
  <si>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</si>
  <si>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</si>
  <si>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</si>
  <si>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</si>
  <si>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</si>
  <si>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</si>
  <si>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</si>
  <si>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</si>
  <si>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</si>
  <si>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</si>
  <si>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</si>
  <si>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</si>
  <si>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</si>
  <si>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</si>
  <si>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</si>
  <si>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</si>
  <si>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</si>
  <si>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</si>
  <si>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</si>
  <si>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</si>
  <si>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</si>
  <si>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</si>
  <si>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</si>
  <si>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</si>
  <si>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</si>
  <si>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</si>
  <si>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</si>
  <si>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</si>
  <si>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</si>
  <si>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</si>
  <si>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</si>
  <si>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</si>
  <si>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</si>
  <si>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</si>
  <si>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</si>
  <si>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</si>
  <si>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</si>
  <si>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</si>
  <si>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</si>
  <si>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</si>
  <si>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</si>
  <si>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</si>
  <si>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</si>
  <si>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</si>
  <si>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</si>
  <si>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</si>
  <si>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</si>
  <si>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</si>
  <si>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</si>
  <si>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</si>
  <si>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</si>
  <si>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</si>
  <si>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</si>
  <si>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</si>
  <si>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</si>
  <si>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</si>
  <si>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</si>
  <si>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</si>
  <si>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</si>
  <si>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</si>
  <si>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</si>
  <si>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</si>
  <si>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</si>
  <si>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</si>
  <si>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</si>
  <si>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</si>
  <si>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</si>
  <si>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</si>
  <si>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</si>
  <si>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</si>
  <si>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</si>
  <si>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</si>
  <si>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</si>
  <si>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</si>
  <si>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</si>
  <si>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</si>
  <si>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</si>
  <si>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</si>
  <si>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</si>
  <si>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</si>
  <si>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</si>
  <si>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</si>
  <si>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</si>
  <si>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</si>
  <si>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</si>
  <si>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</si>
  <si>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</si>
  <si>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</si>
  <si>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</si>
  <si>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</si>
  <si>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</si>
  <si>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</si>
  <si>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</si>
  <si>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</si>
  <si>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</si>
  <si>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</si>
  <si>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</si>
  <si>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</si>
  <si>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</si>
  <si>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</si>
  <si>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</si>
  <si>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</si>
  <si>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</si>
  <si>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</si>
  <si>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</si>
  <si>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</si>
  <si>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</si>
  <si>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</si>
  <si>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</si>
  <si>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</si>
  <si>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</si>
  <si>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</si>
  <si>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</si>
  <si>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</si>
  <si>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</si>
  <si>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</si>
  <si>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</si>
  <si>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</si>
  <si>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</si>
  <si>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</si>
  <si>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</si>
  <si>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</si>
  <si>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</si>
  <si>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</si>
  <si>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</si>
  <si>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</si>
  <si>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</si>
  <si>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</si>
  <si>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</si>
  <si>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</si>
  <si>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</si>
  <si>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</si>
  <si>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</si>
  <si>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</si>
  <si>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</si>
  <si>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</si>
  <si>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</si>
  <si>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</si>
  <si>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</si>
  <si>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</si>
  <si>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</si>
  <si>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</si>
  <si>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</si>
  <si>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</si>
  <si>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</si>
  <si>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</si>
  <si>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</si>
  <si>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</si>
  <si>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</si>
  <si>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</si>
  <si>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</si>
  <si>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</si>
  <si>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</si>
  <si>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</si>
  <si>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</si>
  <si>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</si>
  <si>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</si>
  <si>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</si>
  <si>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</si>
  <si>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</si>
  <si>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</si>
  <si>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</si>
  <si>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</si>
  <si>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</si>
  <si>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</si>
  <si>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</si>
  <si>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</si>
  <si>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</si>
  <si>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</si>
  <si>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</si>
  <si>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</si>
  <si>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</si>
  <si>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</si>
  <si>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</si>
  <si>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</si>
  <si>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</si>
  <si>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</si>
  <si>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</si>
  <si>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</si>
  <si>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</si>
  <si>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</si>
  <si>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</si>
  <si>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</si>
  <si>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</si>
  <si>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</si>
  <si>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</si>
  <si>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</si>
  <si>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</si>
  <si>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</si>
  <si>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</si>
  <si>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</si>
  <si>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</si>
  <si>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</si>
  <si>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</si>
  <si>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</si>
  <si>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</si>
  <si>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</si>
  <si>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</si>
  <si>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</si>
  <si>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</si>
  <si>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</si>
  <si>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</si>
  <si>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</si>
  <si>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</si>
  <si>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</si>
  <si>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</si>
  <si>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</si>
  <si>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</si>
  <si>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</si>
  <si>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</si>
  <si>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</si>
  <si>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</si>
  <si>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</si>
  <si>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</si>
  <si>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</si>
  <si>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</si>
  <si>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</si>
  <si>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</si>
  <si>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</si>
  <si>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</si>
  <si>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</si>
  <si>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</si>
  <si>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</si>
  <si>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</si>
  <si>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</si>
  <si>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</si>
  <si>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</si>
  <si>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</si>
  <si>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</si>
  <si>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</si>
  <si>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</si>
  <si>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</si>
  <si>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</si>
  <si>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</si>
  <si>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</si>
  <si>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</si>
  <si>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</si>
  <si>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</si>
  <si>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</si>
  <si>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</si>
  <si>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</si>
  <si>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</si>
  <si>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</si>
  <si>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</si>
  <si>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</si>
  <si>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</si>
  <si>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</si>
  <si>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</si>
  <si>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</si>
  <si>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</si>
  <si>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</si>
  <si>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</si>
  <si>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</si>
  <si>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</si>
  <si>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</si>
  <si>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</si>
  <si>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</si>
  <si>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</si>
  <si>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</si>
  <si>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</si>
  <si>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</si>
  <si>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</si>
  <si>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</si>
  <si>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</si>
  <si>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</si>
  <si>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</si>
  <si>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</si>
  <si>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</si>
  <si>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</si>
  <si>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</si>
  <si>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</si>
  <si>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</si>
  <si>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</si>
  <si>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</si>
  <si>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</si>
  <si>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</si>
  <si>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</si>
  <si>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</si>
  <si>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</si>
  <si>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</si>
  <si>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</si>
  <si>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</si>
  <si>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</si>
  <si>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</si>
  <si>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</si>
  <si>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</si>
  <si>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</si>
  <si>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</si>
  <si>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</si>
  <si>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</si>
  <si>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</si>
  <si>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</si>
  <si>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</si>
  <si>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</si>
  <si>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</si>
  <si>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</si>
  <si>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</si>
  <si>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</si>
  <si>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</si>
  <si>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</si>
  <si>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</si>
  <si>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</si>
  <si>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</si>
  <si>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</si>
  <si>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</si>
  <si>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</si>
  <si>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</si>
  <si>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</si>
  <si>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</si>
  <si>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</si>
  <si>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</si>
  <si>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</si>
  <si>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</si>
  <si>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</si>
  <si>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</si>
  <si>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</si>
  <si>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</si>
  <si>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</si>
  <si>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</si>
  <si>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</si>
  <si>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</si>
  <si>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</si>
  <si>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</si>
  <si>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</si>
  <si>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</si>
  <si>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</si>
  <si>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</si>
  <si>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</si>
  <si>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</si>
  <si>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</si>
  <si>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</si>
  <si>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</si>
  <si>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</si>
  <si>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</si>
  <si>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</si>
  <si>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</si>
  <si>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</si>
  <si>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</si>
  <si>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</si>
  <si>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</si>
  <si>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</si>
  <si>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</si>
  <si>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</si>
  <si>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</si>
  <si>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</si>
  <si>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</si>
  <si>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</si>
  <si>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</si>
  <si>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</si>
  <si>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</si>
  <si>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</si>
  <si>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</si>
  <si>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</si>
  <si>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</si>
  <si>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</si>
  <si>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</si>
  <si>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</si>
  <si>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</si>
  <si>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</si>
  <si>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</si>
  <si>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</si>
  <si>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</si>
  <si>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</si>
  <si>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</si>
  <si>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</si>
  <si>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</si>
  <si>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</si>
  <si>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</si>
  <si>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</si>
  <si>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</si>
  <si>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</si>
  <si>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</si>
  <si>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</si>
  <si>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</si>
  <si>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</si>
  <si>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</si>
  <si>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</si>
  <si>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</si>
  <si>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</si>
  <si>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</si>
  <si>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</si>
  <si>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</si>
  <si>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</si>
  <si>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</si>
  <si>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</si>
  <si>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</si>
  <si>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</si>
  <si>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</si>
  <si>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</si>
  <si>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</si>
  <si>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</si>
  <si>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</si>
  <si>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</si>
  <si>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</si>
  <si>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</si>
  <si>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</si>
  <si>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</si>
  <si>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</si>
  <si>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</si>
  <si>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</si>
  <si>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</si>
  <si>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</si>
  <si>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</si>
  <si>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</si>
  <si>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</si>
  <si>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</si>
  <si>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</si>
  <si>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</si>
  <si>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</si>
  <si>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</si>
  <si>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</si>
  <si>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</si>
  <si>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</si>
  <si>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</si>
  <si>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</si>
  <si>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</si>
  <si>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</si>
  <si>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</si>
  <si>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</si>
  <si>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</si>
  <si>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</si>
  <si>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</si>
  <si>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</si>
  <si>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</si>
  <si>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</si>
  <si>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</si>
  <si>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</si>
  <si>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</si>
  <si>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</si>
  <si>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</si>
  <si>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</si>
  <si>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</si>
  <si>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</si>
  <si>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</si>
  <si>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</si>
  <si>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</si>
  <si>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</si>
  <si>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</si>
  <si>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</si>
  <si>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</si>
  <si>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</si>
  <si>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</si>
  <si>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</si>
  <si>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</si>
  <si>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</si>
  <si>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</si>
  <si>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</si>
  <si>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</si>
  <si>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</si>
  <si>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</si>
  <si>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</si>
  <si>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</si>
  <si>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</si>
  <si>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</si>
  <si>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</si>
  <si>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</si>
  <si>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</si>
  <si>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</si>
  <si>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</si>
  <si>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</si>
  <si>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</si>
  <si>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</si>
  <si>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</si>
  <si>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</si>
  <si>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</si>
  <si>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</si>
  <si>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</si>
  <si>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</si>
  <si>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</si>
  <si>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</si>
  <si>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</si>
  <si>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</si>
  <si>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</si>
  <si>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</si>
  <si>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</si>
  <si>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</si>
  <si>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</si>
  <si>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</si>
  <si>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</si>
  <si>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</si>
  <si>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</si>
  <si>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</si>
  <si>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</si>
  <si>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</si>
  <si>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</si>
  <si>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</si>
  <si>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</si>
  <si>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</si>
  <si>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</si>
  <si>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</si>
  <si>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</si>
  <si>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</si>
  <si>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</si>
  <si>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</si>
  <si>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</si>
  <si>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</si>
  <si>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</si>
  <si>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</si>
  <si>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</si>
  <si>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</si>
  <si>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</si>
  <si>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</si>
  <si>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</si>
  <si>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</si>
  <si>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</si>
  <si>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</si>
  <si>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</si>
  <si>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</si>
  <si>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</si>
  <si>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</si>
  <si>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</si>
  <si>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</si>
  <si>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</si>
  <si>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</si>
  <si>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</si>
  <si>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</si>
  <si>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</si>
  <si>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</si>
  <si>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</si>
  <si>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</si>
  <si>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</si>
  <si>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</si>
  <si>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</si>
  <si>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</si>
  <si>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</si>
  <si>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</si>
  <si>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</si>
  <si>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</si>
  <si>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</si>
  <si>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</si>
  <si>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</si>
  <si>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</si>
  <si>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</si>
  <si>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</si>
  <si>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</si>
  <si>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</si>
  <si>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</si>
  <si>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</si>
  <si>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</si>
  <si>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</si>
  <si>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</si>
  <si>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</si>
  <si>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</si>
  <si>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</si>
  <si>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</si>
  <si>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</si>
  <si>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</si>
  <si>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</si>
  <si>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</si>
  <si>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</si>
  <si>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</si>
  <si>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</si>
  <si>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</si>
  <si>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</si>
  <si>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</si>
  <si>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</si>
  <si>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</si>
  <si>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</si>
  <si>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</si>
  <si>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</si>
  <si>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</si>
  <si>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</si>
  <si>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</si>
  <si>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</si>
  <si>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</si>
  <si>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</si>
  <si>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</si>
  <si>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</si>
  <si>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</si>
  <si>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</si>
  <si>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</si>
  <si>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</si>
  <si>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</si>
  <si>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</si>
  <si>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</si>
  <si>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</si>
  <si>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</si>
  <si>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</si>
  <si>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</si>
  <si>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</si>
  <si>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</si>
  <si>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</si>
  <si>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</si>
  <si>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</si>
  <si>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</si>
  <si>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</si>
  <si>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</si>
  <si>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</si>
  <si>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</si>
  <si>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</si>
  <si>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</si>
  <si>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</si>
  <si>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</si>
  <si>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</si>
  <si>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</si>
  <si>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</si>
  <si>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</si>
  <si>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</si>
  <si>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</si>
  <si>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</si>
  <si>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</si>
  <si>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</si>
  <si>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</si>
  <si>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</si>
  <si>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</si>
  <si>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</si>
  <si>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</si>
  <si>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</si>
  <si>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</si>
  <si>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</si>
  <si>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</si>
  <si>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</si>
  <si>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</si>
  <si>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</si>
  <si>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</si>
  <si>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</si>
  <si>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</si>
  <si>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</si>
  <si>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</si>
  <si>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</si>
  <si>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</si>
  <si>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</si>
  <si>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</si>
  <si>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</si>
  <si>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</si>
  <si>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</si>
  <si>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</si>
  <si>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</si>
  <si>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</si>
  <si>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</si>
  <si>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</si>
  <si>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</si>
  <si>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</si>
  <si>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</si>
  <si>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</si>
  <si>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</si>
  <si>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</si>
  <si>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</si>
  <si>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</si>
  <si>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</si>
  <si>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</si>
  <si>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</si>
  <si>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</si>
  <si>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</si>
  <si>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</si>
  <si>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</si>
  <si>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</si>
  <si>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</si>
  <si>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</si>
  <si>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</si>
  <si>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</si>
  <si>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</si>
  <si>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</si>
  <si>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</si>
  <si>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</si>
  <si>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</si>
  <si>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</si>
  <si>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</si>
  <si>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</si>
  <si>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</si>
  <si>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</si>
  <si>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</si>
  <si>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</si>
  <si>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</si>
  <si>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</si>
  <si>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</si>
  <si>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</si>
  <si>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</si>
  <si>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</si>
  <si>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</si>
  <si>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</si>
  <si>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</si>
  <si>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</si>
  <si>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</si>
  <si>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</si>
  <si>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</si>
  <si>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</si>
  <si>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</si>
  <si>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</si>
  <si>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</si>
  <si>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</si>
  <si>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</si>
  <si>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</si>
  <si>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</si>
  <si>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</si>
  <si>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</si>
  <si>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</si>
  <si>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</si>
  <si>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</si>
  <si>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</si>
  <si>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</si>
  <si>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</si>
  <si>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</si>
  <si>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</si>
  <si>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</si>
  <si>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</si>
  <si>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</si>
  <si>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</si>
  <si>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</si>
  <si>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</si>
  <si>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</si>
  <si>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</si>
  <si>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</si>
  <si>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</si>
  <si>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</si>
  <si>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</si>
  <si>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</si>
  <si>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</si>
  <si>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</si>
  <si>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</si>
  <si>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</si>
  <si>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</si>
  <si>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</si>
  <si>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</si>
  <si>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</si>
  <si>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</si>
  <si>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</si>
  <si>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</si>
  <si>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</si>
  <si>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</si>
  <si>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</si>
  <si>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</si>
  <si>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</si>
  <si>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</si>
  <si>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</si>
  <si>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</si>
  <si>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</si>
  <si>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</si>
  <si>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</si>
  <si>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</si>
  <si>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</si>
  <si>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</si>
  <si>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</si>
  <si>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</si>
  <si>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</si>
  <si>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</si>
  <si>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</si>
  <si>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</si>
  <si>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</si>
  <si>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</si>
  <si>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</si>
  <si>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</si>
  <si>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</si>
  <si>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</si>
  <si>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</si>
  <si>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</si>
  <si>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</si>
  <si>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</si>
  <si>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</si>
  <si>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</si>
  <si>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</si>
  <si>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</si>
  <si>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</si>
  <si>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</si>
  <si>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</si>
  <si>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</si>
  <si>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</si>
  <si>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</si>
  <si>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</si>
  <si>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</si>
  <si>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</si>
  <si>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</si>
  <si>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</si>
  <si>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</si>
  <si>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</si>
  <si>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</si>
  <si>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</si>
  <si>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</si>
  <si>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</si>
  <si>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</si>
  <si>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</si>
  <si>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</si>
  <si>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</si>
  <si>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</si>
  <si>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</si>
  <si>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</si>
  <si>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</si>
  <si>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</si>
  <si>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</si>
  <si>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</si>
  <si>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</si>
  <si>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</si>
  <si>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</si>
  <si>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</si>
  <si>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</si>
  <si>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</si>
  <si>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</si>
  <si>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</si>
  <si>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</si>
  <si>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</si>
  <si>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</si>
  <si>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</si>
  <si>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</si>
  <si>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</si>
  <si>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</si>
  <si>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</si>
  <si>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</si>
  <si>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</si>
  <si>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</si>
  <si>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</si>
  <si>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</si>
  <si>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</si>
  <si>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</si>
  <si>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</si>
  <si>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</si>
  <si>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</si>
  <si>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</si>
  <si>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</si>
  <si>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</si>
  <si>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</si>
  <si>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</si>
  <si>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</si>
  <si>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</si>
  <si>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</si>
  <si>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</si>
  <si>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</si>
  <si>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</si>
  <si>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</si>
  <si>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</si>
  <si>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</si>
  <si>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</si>
  <si>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</si>
  <si>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</si>
  <si>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</si>
  <si>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</si>
  <si>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</si>
  <si>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</si>
  <si>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</si>
  <si>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</si>
  <si>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</si>
  <si>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</si>
  <si>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</si>
  <si>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</si>
  <si>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</si>
  <si>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</si>
  <si>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</si>
  <si>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</si>
  <si>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</si>
  <si>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</si>
  <si>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</si>
  <si>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</si>
  <si>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</si>
  <si>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</si>
  <si>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</si>
  <si>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</si>
  <si>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</si>
  <si>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</si>
  <si>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</si>
  <si>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</si>
  <si>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</si>
  <si>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</si>
  <si>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</si>
  <si>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</si>
  <si>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</si>
  <si>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</si>
  <si>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</si>
  <si>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</si>
  <si>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</si>
  <si>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</si>
  <si>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</si>
  <si>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</si>
  <si>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</si>
  <si>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</si>
  <si>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</si>
  <si>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</si>
  <si>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</si>
  <si>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</si>
  <si>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</si>
  <si>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</si>
  <si>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</si>
  <si>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</si>
  <si>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</si>
  <si>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</si>
  <si>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</si>
  <si>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</si>
  <si>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</si>
  <si>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</si>
  <si>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</si>
  <si>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</si>
  <si>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</si>
  <si>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</si>
  <si>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</si>
  <si>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</si>
  <si>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</si>
  <si>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</si>
  <si>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</si>
  <si>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</si>
  <si>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</si>
  <si>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</si>
  <si>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</si>
  <si>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</si>
  <si>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</si>
  <si>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</si>
  <si>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</si>
  <si>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</si>
  <si>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</si>
  <si>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</si>
  <si>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</si>
  <si>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</si>
  <si>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</si>
  <si>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</si>
  <si>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</si>
  <si>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</si>
  <si>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</si>
  <si>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</si>
  <si>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</si>
  <si>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</si>
  <si>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</si>
  <si>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</si>
  <si>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</si>
  <si>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</si>
  <si>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</si>
  <si>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</si>
  <si>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</si>
  <si>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</si>
  <si>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</si>
  <si>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</si>
  <si>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</si>
  <si>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</si>
  <si>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</si>
  <si>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</si>
  <si>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</si>
  <si>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</si>
  <si>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</si>
  <si>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</si>
  <si>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</si>
  <si>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</si>
  <si>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</si>
  <si>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</si>
  <si>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</si>
  <si>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</si>
  <si>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</si>
  <si>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</si>
  <si>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</si>
  <si>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</si>
  <si>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</si>
  <si>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</si>
  <si>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</si>
  <si>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</si>
  <si>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</si>
  <si>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</si>
  <si>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</si>
  <si>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</si>
  <si>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</si>
  <si>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</si>
  <si>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</si>
  <si>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</si>
  <si>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</si>
  <si>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</si>
  <si>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</si>
  <si>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</si>
  <si>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</si>
  <si>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</si>
  <si>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</si>
  <si>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</si>
  <si>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</si>
  <si>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</si>
  <si>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</si>
  <si>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</si>
  <si>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</si>
  <si>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</si>
  <si>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</si>
  <si>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</si>
  <si>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</si>
  <si>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</si>
  <si>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</si>
  <si>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</si>
  <si>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</si>
  <si>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</si>
  <si>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</si>
  <si>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</si>
  <si>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</si>
  <si>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</si>
  <si>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</si>
  <si>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</si>
  <si>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</si>
  <si>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</si>
  <si>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</si>
  <si>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</si>
  <si>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</si>
  <si>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</si>
  <si>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</si>
  <si>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</si>
  <si>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</si>
  <si>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</si>
  <si>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</si>
  <si>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</si>
  <si>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</si>
  <si>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</si>
  <si>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</si>
  <si>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</si>
  <si>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</si>
  <si>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</si>
  <si>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</si>
  <si>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</si>
  <si>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</si>
  <si>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</si>
  <si>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</si>
  <si>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</si>
  <si>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</si>
  <si>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</si>
  <si>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</si>
  <si>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</si>
  <si>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</si>
  <si>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</si>
  <si>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</si>
  <si>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</si>
  <si>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</si>
  <si>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</si>
  <si>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</si>
  <si>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</si>
  <si>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</si>
  <si>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</si>
  <si>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</si>
  <si>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</si>
  <si>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</si>
  <si>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</si>
  <si>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</si>
  <si>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</si>
  <si>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</si>
  <si>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</si>
  <si>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</si>
  <si>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</si>
  <si>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</si>
  <si>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</si>
  <si>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</si>
  <si>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</si>
  <si>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</si>
  <si>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</si>
  <si>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</si>
  <si>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</si>
  <si>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</si>
  <si>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</si>
  <si>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</si>
  <si>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</si>
  <si>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</si>
  <si>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</si>
  <si>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</si>
  <si>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</si>
  <si>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</si>
  <si>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</si>
  <si>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</si>
  <si>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</si>
  <si>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</si>
  <si>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</si>
  <si>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</si>
  <si>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</si>
  <si>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</si>
  <si>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</si>
  <si>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</si>
  <si>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</si>
  <si>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</si>
  <si>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</si>
  <si>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</si>
  <si>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</si>
  <si>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</si>
  <si>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</si>
  <si>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</si>
  <si>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</si>
  <si>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</si>
  <si>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</si>
  <si>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</si>
  <si>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</si>
  <si>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</si>
  <si>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</si>
  <si>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</si>
  <si>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</si>
  <si>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</si>
  <si>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</si>
  <si>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</si>
  <si>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</si>
  <si>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</si>
  <si>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</si>
  <si>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</si>
  <si>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</si>
  <si>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</si>
  <si>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</si>
  <si>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</si>
  <si>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</si>
  <si>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</si>
  <si>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</si>
  <si>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</si>
  <si>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</si>
  <si>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</si>
  <si>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</si>
  <si>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</si>
  <si>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</si>
  <si>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</si>
  <si>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</si>
  <si>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</si>
  <si>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</si>
  <si>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</si>
  <si>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</si>
  <si>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</si>
  <si>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</si>
  <si>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</si>
  <si>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</si>
  <si>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</si>
  <si>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</si>
  <si>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</si>
  <si>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</si>
  <si>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</si>
  <si>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</si>
  <si>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</si>
  <si>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</si>
  <si>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</si>
  <si>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</si>
  <si>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</si>
  <si>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</si>
  <si>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</si>
  <si>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</si>
  <si>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</si>
  <si>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</si>
  <si>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</si>
  <si>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</si>
  <si>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</si>
  <si>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</si>
  <si>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</si>
  <si>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</si>
  <si>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</si>
  <si>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</si>
  <si>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</si>
  <si>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</si>
  <si>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</si>
  <si>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</si>
  <si>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</si>
  <si>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</si>
  <si>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</si>
  <si>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</si>
  <si>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</si>
  <si>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</si>
  <si>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</si>
  <si>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</si>
  <si>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</si>
  <si>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</si>
  <si>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</si>
  <si>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</si>
  <si>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</si>
  <si>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</si>
  <si>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</si>
  <si>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</si>
  <si>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</si>
  <si>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</si>
  <si>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</si>
  <si>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</si>
  <si>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</si>
  <si>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</si>
  <si>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</si>
  <si>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</si>
  <si>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</si>
  <si>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</si>
  <si>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</si>
  <si>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</si>
  <si>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</si>
  <si>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</si>
  <si>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</si>
  <si>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</si>
  <si>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</si>
  <si>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</si>
  <si>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</si>
  <si>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</si>
  <si>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</si>
  <si>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</si>
  <si>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</si>
  <si>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</si>
  <si>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</si>
  <si>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</si>
  <si>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</si>
  <si>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</si>
  <si>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</si>
  <si>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</si>
  <si>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</si>
  <si>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</si>
  <si>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</si>
  <si>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</si>
  <si>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</si>
  <si>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</si>
  <si>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</si>
  <si>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</si>
  <si>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</si>
  <si>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</si>
  <si>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</si>
  <si>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</si>
  <si>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</si>
  <si>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</si>
  <si>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</si>
  <si>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</si>
  <si>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</si>
  <si>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</si>
  <si>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</si>
  <si>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</si>
  <si>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</si>
  <si>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</si>
  <si>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</si>
  <si>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</si>
  <si>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</si>
  <si>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</si>
  <si>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</si>
  <si>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</si>
  <si>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</si>
  <si>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</si>
  <si>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</si>
  <si>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</si>
  <si>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</si>
  <si>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</si>
  <si>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</si>
  <si>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</si>
  <si>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</si>
  <si>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</si>
  <si>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</si>
  <si>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</si>
  <si>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</si>
  <si>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</si>
  <si>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</si>
  <si>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</si>
  <si>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</si>
  <si>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</si>
  <si>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</si>
  <si>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</si>
  <si>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</si>
  <si>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</si>
  <si>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</si>
  <si>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</si>
  <si>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</si>
  <si>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</si>
  <si>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</si>
  <si>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</si>
  <si>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</si>
  <si>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</si>
  <si>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</si>
  <si>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</si>
  <si>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</si>
  <si>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</si>
  <si>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</si>
  <si>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</si>
  <si>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</si>
  <si>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</si>
  <si>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</si>
  <si>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</si>
  <si>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</si>
  <si>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</si>
  <si>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</si>
  <si>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</si>
  <si>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</si>
  <si>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</si>
  <si>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</si>
  <si>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</si>
  <si>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</si>
  <si>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</si>
  <si>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</si>
  <si>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</si>
  <si>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</si>
  <si>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</si>
  <si>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</si>
  <si>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</si>
  <si>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</si>
  <si>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</si>
  <si>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</si>
  <si>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</si>
  <si>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</si>
  <si>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</si>
  <si>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</si>
  <si>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</si>
  <si>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</si>
  <si>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</si>
  <si>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</si>
  <si>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</si>
  <si>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</si>
  <si>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</si>
  <si>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</si>
  <si>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</si>
  <si>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</si>
  <si>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</si>
  <si>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</si>
  <si>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</si>
  <si>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</si>
  <si>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</si>
  <si>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</si>
  <si>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</si>
  <si>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</si>
  <si>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</si>
  <si>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</si>
  <si>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</si>
  <si>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</si>
  <si>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</si>
  <si>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</si>
  <si>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</si>
  <si>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</si>
  <si>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</si>
  <si>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</si>
  <si>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</si>
  <si>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</si>
  <si>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</si>
  <si>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</si>
  <si>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</si>
  <si>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</si>
  <si>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</si>
  <si>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</si>
  <si>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</si>
  <si>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</si>
  <si>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</si>
  <si>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</si>
  <si>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</si>
  <si>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</si>
  <si>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</si>
  <si>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</si>
  <si>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</si>
  <si>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</si>
  <si>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</si>
  <si>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</si>
  <si>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</si>
  <si>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</si>
  <si>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</si>
  <si>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</si>
  <si>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</si>
  <si>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</si>
  <si>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</si>
  <si>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</si>
  <si>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</si>
  <si>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</si>
  <si>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</si>
  <si>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</si>
  <si>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</si>
  <si>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</si>
  <si>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</si>
  <si>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</si>
  <si>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</si>
  <si>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</si>
  <si>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</si>
  <si>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</si>
  <si>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</si>
  <si>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</si>
  <si>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</si>
  <si>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</si>
  <si>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</si>
  <si>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</si>
  <si>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</si>
  <si>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</si>
  <si>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</si>
  <si>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</si>
  <si>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</si>
  <si>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</si>
  <si>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</si>
  <si>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</si>
  <si>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</si>
  <si>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</si>
  <si>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</si>
  <si>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</si>
  <si>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</si>
  <si>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</si>
  <si>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</si>
  <si>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</si>
  <si>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</si>
  <si>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</si>
  <si>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</si>
  <si>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</si>
  <si>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</si>
  <si>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</si>
  <si>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</si>
  <si>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</si>
  <si>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</si>
  <si>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</si>
  <si>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</si>
  <si>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</si>
  <si>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</si>
  <si>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</si>
  <si>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</si>
  <si>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</si>
  <si>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</si>
  <si>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</si>
  <si>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</si>
  <si>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</si>
  <si>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</si>
  <si>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</si>
  <si>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</si>
  <si>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</si>
  <si>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</si>
  <si>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</si>
  <si>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</si>
  <si>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</si>
  <si>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</si>
  <si>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</si>
  <si>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</si>
  <si>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</si>
  <si>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</si>
  <si>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</si>
  <si>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</si>
  <si>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</si>
  <si>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</si>
  <si>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</si>
  <si>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</si>
  <si>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</si>
  <si>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</si>
  <si>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</si>
  <si>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</si>
  <si>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</si>
  <si>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</si>
  <si>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</si>
  <si>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</si>
  <si>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</si>
  <si>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</si>
  <si>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</si>
  <si>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</si>
  <si>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</si>
  <si>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</si>
  <si>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</si>
  <si>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</si>
  <si>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</si>
  <si>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</si>
  <si>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</si>
  <si>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</si>
  <si>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</si>
  <si>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</si>
  <si>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</si>
  <si>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</si>
  <si>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</si>
  <si>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</si>
  <si>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</si>
  <si>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</si>
  <si>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</si>
  <si>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</si>
  <si>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</si>
  <si>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</si>
  <si>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</si>
  <si>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</si>
  <si>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</si>
  <si>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</si>
  <si>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</si>
  <si>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</si>
  <si>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</si>
  <si>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</si>
  <si>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</si>
  <si>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</si>
  <si>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</si>
  <si>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</si>
  <si>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</si>
  <si>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</si>
  <si>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</si>
  <si>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</si>
  <si>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</si>
  <si>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</si>
  <si>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</si>
  <si>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</si>
  <si>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</si>
  <si>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</si>
  <si>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</si>
  <si>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</si>
  <si>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</si>
  <si>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</si>
  <si>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</si>
  <si>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</si>
  <si>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</si>
  <si>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</si>
  <si>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</si>
  <si>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</si>
  <si>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</si>
  <si>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</si>
  <si>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</si>
  <si>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</si>
  <si>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</si>
  <si>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</si>
  <si>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</si>
  <si>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</si>
  <si>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</si>
  <si>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</si>
  <si>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</si>
  <si>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</si>
  <si>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</si>
  <si>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</si>
  <si>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</si>
  <si>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</si>
  <si>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</si>
  <si>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</si>
  <si>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</si>
  <si>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</si>
  <si>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</si>
  <si>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</si>
  <si>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</si>
  <si>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</si>
  <si>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</si>
  <si>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</si>
  <si>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</si>
  <si>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</si>
  <si>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</si>
  <si>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</si>
  <si>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</si>
  <si>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</si>
  <si>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</si>
  <si>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</si>
  <si>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</si>
  <si>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</si>
  <si>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</si>
  <si>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</si>
  <si>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</si>
  <si>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</si>
  <si>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</si>
  <si>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</si>
  <si>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</si>
  <si>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</si>
  <si>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</si>
  <si>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</si>
  <si>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</si>
  <si>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</si>
  <si>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</si>
  <si>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</si>
  <si>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</si>
  <si>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</si>
  <si>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</si>
  <si>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</si>
  <si>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</si>
  <si>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</si>
  <si>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</si>
  <si>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</si>
  <si>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</si>
  <si>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</si>
  <si>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</si>
  <si>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</si>
  <si>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</si>
  <si>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</si>
  <si>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</si>
  <si>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</si>
  <si>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</si>
  <si>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</si>
  <si>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</si>
  <si>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</si>
  <si>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</si>
  <si>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</si>
  <si>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</si>
  <si>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</si>
  <si>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</si>
  <si>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</si>
  <si>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</si>
  <si>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</si>
  <si>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</si>
  <si>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</si>
  <si>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</si>
  <si>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</si>
  <si>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</si>
  <si>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</si>
  <si>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</si>
  <si>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</si>
  <si>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</si>
  <si>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</si>
  <si>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</si>
  <si>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</si>
  <si>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</si>
  <si>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</si>
  <si>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</si>
  <si>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</si>
  <si>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</si>
  <si>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</si>
  <si>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</si>
  <si>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</si>
  <si>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</si>
  <si>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</si>
  <si>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</si>
  <si>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</si>
  <si>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</si>
  <si>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</si>
  <si>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</si>
  <si>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</si>
  <si>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</si>
  <si>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</si>
  <si>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</si>
  <si>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</si>
  <si>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</si>
  <si>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</si>
  <si>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</si>
  <si>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</si>
  <si>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</si>
  <si>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</si>
  <si>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</si>
  <si>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</si>
  <si>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</si>
  <si>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</si>
  <si>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</si>
  <si>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</si>
  <si>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</si>
  <si>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</si>
  <si>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</si>
  <si>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</si>
  <si>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</si>
  <si>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</si>
  <si>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</si>
  <si>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</si>
  <si>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</si>
  <si>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</si>
  <si>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</si>
  <si>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</si>
  <si>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</si>
  <si>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</si>
  <si>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</si>
  <si>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</si>
  <si>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</si>
  <si>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</si>
  <si>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</si>
  <si>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</si>
  <si>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</si>
  <si>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</si>
  <si>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</si>
  <si>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</si>
  <si>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</si>
  <si>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</si>
  <si>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</si>
  <si>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</si>
  <si>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</si>
  <si>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</si>
  <si>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</si>
  <si>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</si>
  <si>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</si>
  <si>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</si>
  <si>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</si>
  <si>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</si>
  <si>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</si>
  <si>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</si>
  <si>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</si>
  <si>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</si>
  <si>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</si>
  <si>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</si>
  <si>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</si>
  <si>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</si>
  <si>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</si>
  <si>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</si>
  <si>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</si>
  <si>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</si>
  <si>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</si>
  <si>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</si>
  <si>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</si>
  <si>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</si>
  <si>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</si>
  <si>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</si>
  <si>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</si>
  <si>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</si>
  <si>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</si>
  <si>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</si>
  <si>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</si>
  <si>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</si>
  <si>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</si>
  <si>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</si>
  <si>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</si>
  <si>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</si>
  <si>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</si>
  <si>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</si>
  <si>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</si>
  <si>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</si>
  <si>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</si>
  <si>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</si>
  <si>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</si>
  <si>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</si>
  <si>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</si>
  <si>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</si>
  <si>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</si>
  <si>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</si>
  <si>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</si>
  <si>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</si>
  <si>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</si>
  <si>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</si>
  <si>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</si>
  <si>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</si>
  <si>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</si>
  <si>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</si>
  <si>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</si>
  <si>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</si>
  <si>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</si>
  <si>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</si>
  <si>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</si>
  <si>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</si>
  <si>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</si>
  <si>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</si>
  <si>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</si>
  <si>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</si>
  <si>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</si>
  <si>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</si>
  <si>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</si>
  <si>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</si>
  <si>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</si>
  <si>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</si>
  <si>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</si>
  <si>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</si>
  <si>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</si>
  <si>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</si>
  <si>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</si>
  <si>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</si>
  <si>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</si>
  <si>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</si>
  <si>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</si>
  <si>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</si>
  <si>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</si>
  <si>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</si>
  <si>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</si>
  <si>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</si>
  <si>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</si>
  <si>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</si>
  <si>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</si>
  <si>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</si>
  <si>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</si>
  <si>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</si>
  <si>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</si>
  <si>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</si>
  <si>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</si>
  <si>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</si>
  <si>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</si>
  <si>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</si>
  <si>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</si>
  <si>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</si>
  <si>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</si>
  <si>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</si>
  <si>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</si>
  <si>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</si>
  <si>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</si>
  <si>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</si>
  <si>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</si>
  <si>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</si>
  <si>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</si>
  <si>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</si>
  <si>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</si>
  <si>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</si>
  <si>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</si>
  <si>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</si>
  <si>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</si>
  <si>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</si>
  <si>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</si>
  <si>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</si>
  <si>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</si>
  <si>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</si>
  <si>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</si>
  <si>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</si>
  <si>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</si>
  <si>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</si>
  <si>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</si>
  <si>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</si>
  <si>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</si>
  <si>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</si>
  <si>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</si>
  <si>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</si>
  <si>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</si>
  <si>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</si>
  <si>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</si>
  <si>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</si>
  <si>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</si>
  <si>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</si>
  <si>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</si>
  <si>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</si>
  <si>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</si>
  <si>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</si>
  <si>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</si>
  <si>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</si>
  <si>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</si>
  <si>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</si>
  <si>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</si>
  <si>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</si>
  <si>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</si>
  <si>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</si>
  <si>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</si>
  <si>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</si>
  <si>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</si>
  <si>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</si>
  <si>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</si>
  <si>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</si>
  <si>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</si>
  <si>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</si>
  <si>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</si>
  <si>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</si>
  <si>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</si>
  <si>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</si>
  <si>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</si>
  <si>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</si>
  <si>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</si>
  <si>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</si>
  <si>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</si>
  <si>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</si>
  <si>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</si>
  <si>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</si>
  <si>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</si>
  <si>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</si>
  <si>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</si>
  <si>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</si>
  <si>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</si>
  <si>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</si>
  <si>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</si>
  <si>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</si>
  <si>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</si>
  <si>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</si>
  <si>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</si>
  <si>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</si>
  <si>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</si>
  <si>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</si>
  <si>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</si>
  <si>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</si>
  <si>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</si>
  <si>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</si>
  <si>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</si>
  <si>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</si>
  <si>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</si>
  <si>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</si>
  <si>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</si>
  <si>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</si>
  <si>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</si>
  <si>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</si>
  <si>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</si>
  <si>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</si>
  <si>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</si>
  <si>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</si>
  <si>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</si>
  <si>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</si>
  <si>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</si>
  <si>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</si>
  <si>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</si>
  <si>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</si>
  <si>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</si>
  <si>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</si>
  <si>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</si>
  <si>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</si>
  <si>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</si>
  <si>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</si>
  <si>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</si>
  <si>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</si>
  <si>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</si>
  <si>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</si>
  <si>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</si>
  <si>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</si>
  <si>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</si>
  <si>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</si>
  <si>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</si>
  <si>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</si>
  <si>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</si>
  <si>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</si>
  <si>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</si>
  <si>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</si>
  <si>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</si>
  <si>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</si>
  <si>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</si>
  <si>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</si>
  <si>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</si>
  <si>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</si>
  <si>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</si>
  <si>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</si>
  <si>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</si>
  <si>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</si>
  <si>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</si>
  <si>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</si>
  <si>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</si>
  <si>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</si>
  <si>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</si>
  <si>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</si>
  <si>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</si>
  <si>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</si>
  <si>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</si>
  <si>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</si>
  <si>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</si>
  <si>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</si>
  <si>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</si>
  <si>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</si>
  <si>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</si>
  <si>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</si>
  <si>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</si>
  <si>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</si>
  <si>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</si>
  <si>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</si>
  <si>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</si>
  <si>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</si>
  <si>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</si>
  <si>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</si>
  <si>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</si>
  <si>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</si>
  <si>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</si>
  <si>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</si>
  <si>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</si>
  <si>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</si>
  <si>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</si>
  <si>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</si>
  <si>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</si>
  <si>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</si>
  <si>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</si>
  <si>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</si>
  <si>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</si>
  <si>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</si>
  <si>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</si>
  <si>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</si>
  <si>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</si>
  <si>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</si>
  <si>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</si>
  <si>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</si>
  <si>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</si>
  <si>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</si>
  <si>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</si>
  <si>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</si>
  <si>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</si>
  <si>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</si>
  <si>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</si>
  <si>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</si>
  <si>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</si>
  <si>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</si>
  <si>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</si>
  <si>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</si>
  <si>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</si>
  <si>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</si>
  <si>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</si>
  <si>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</si>
  <si>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</si>
  <si>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</si>
  <si>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</si>
  <si>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</si>
  <si>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</si>
  <si>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</si>
  <si>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</si>
  <si>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</si>
  <si>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</si>
  <si>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</si>
  <si>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</si>
  <si>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</si>
  <si>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</si>
  <si>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</si>
  <si>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</si>
  <si>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</si>
  <si>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</si>
  <si>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</si>
  <si>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</si>
  <si>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</si>
  <si>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</si>
  <si>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</si>
  <si>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</si>
  <si>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</si>
  <si>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</si>
  <si>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</si>
  <si>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</si>
  <si>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</si>
  <si>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</si>
  <si>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</si>
  <si>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</si>
  <si>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</si>
  <si>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</si>
  <si>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</si>
  <si>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</si>
  <si>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</si>
  <si>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</si>
  <si>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</si>
  <si>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</si>
  <si>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</si>
  <si>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</si>
  <si>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</si>
  <si>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</si>
  <si>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</si>
  <si>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</si>
  <si>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</si>
  <si>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</si>
  <si>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</si>
  <si>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</si>
  <si>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</si>
  <si>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</si>
  <si>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</si>
  <si>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</si>
  <si>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</si>
  <si>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</si>
  <si>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</si>
  <si>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</si>
  <si>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</si>
  <si>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</si>
  <si>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</si>
  <si>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</si>
  <si>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</si>
  <si>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</si>
  <si>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</si>
  <si>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</si>
  <si>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</si>
  <si>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</si>
  <si>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</si>
  <si>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</si>
  <si>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</si>
  <si>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</si>
  <si>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</si>
  <si>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</si>
  <si>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</si>
  <si>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</si>
  <si>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</si>
  <si>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</si>
  <si>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</si>
  <si>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</si>
  <si>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</si>
  <si>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</si>
  <si>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</si>
  <si>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</si>
  <si>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</si>
  <si>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</si>
  <si>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</si>
  <si>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</si>
  <si>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</si>
  <si>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</si>
  <si>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</si>
  <si>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</si>
  <si>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</si>
  <si>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</si>
  <si>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</si>
  <si>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</si>
  <si>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</si>
  <si>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</si>
  <si>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</si>
  <si>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</si>
  <si>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</si>
  <si>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</si>
  <si>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</si>
  <si>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</si>
  <si>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</si>
  <si>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</si>
  <si>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</si>
  <si>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</si>
  <si>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</si>
  <si>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</si>
  <si>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</si>
  <si>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</si>
  <si>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</si>
  <si>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</si>
  <si>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</si>
  <si>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</si>
  <si>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</si>
  <si>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</si>
  <si>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</si>
  <si>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</si>
  <si>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</si>
  <si>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</si>
  <si>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</si>
  <si>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</si>
  <si>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</si>
  <si>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</si>
  <si>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</si>
  <si>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</si>
  <si>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</si>
  <si>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</si>
  <si>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</si>
  <si>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</si>
  <si>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</si>
  <si>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</si>
  <si>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</si>
  <si>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</si>
  <si>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</si>
  <si>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</si>
  <si>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</si>
  <si>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</si>
  <si>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</si>
  <si>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</si>
  <si>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</si>
  <si>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</si>
  <si>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</si>
  <si>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</si>
  <si>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</si>
  <si>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</si>
  <si>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</si>
  <si>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</si>
  <si>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</si>
  <si>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</si>
  <si>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</si>
  <si>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</si>
  <si>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</si>
  <si>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</si>
  <si>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</si>
  <si>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</si>
  <si>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</si>
  <si>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</si>
  <si>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</si>
  <si>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</si>
  <si>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</si>
  <si>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</si>
  <si>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</si>
  <si>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</si>
  <si>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</si>
  <si>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</si>
  <si>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</si>
  <si>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</si>
  <si>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</si>
  <si>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</si>
  <si>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</si>
  <si>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</si>
  <si>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</si>
  <si>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</si>
  <si>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</si>
  <si>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</si>
  <si>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</si>
  <si>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</si>
  <si>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</si>
  <si>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</si>
  <si>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</si>
  <si>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</si>
  <si>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</si>
  <si>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</si>
  <si>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</si>
  <si>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</si>
  <si>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</si>
  <si>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</si>
  <si>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</si>
  <si>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</si>
  <si>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</si>
  <si>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</si>
  <si>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</si>
  <si>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</si>
  <si>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</si>
  <si>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</si>
  <si>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</si>
  <si>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</si>
  <si>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</si>
  <si>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</si>
  <si>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</si>
  <si>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</si>
  <si>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</si>
  <si>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</si>
  <si>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</si>
  <si>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</si>
  <si>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</si>
  <si>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</si>
  <si>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</si>
  <si>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</si>
  <si>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</si>
  <si>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</si>
  <si>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</si>
  <si>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</si>
  <si>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</si>
  <si>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</si>
  <si>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</si>
  <si>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</si>
  <si>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</si>
  <si>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</si>
  <si>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</si>
  <si>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</si>
  <si>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</si>
  <si>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</si>
  <si>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</si>
  <si>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</si>
  <si>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</si>
  <si>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</si>
  <si>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</si>
  <si>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</si>
  <si>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</si>
  <si>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</si>
  <si>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</si>
  <si>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</si>
  <si>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</si>
  <si>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</si>
  <si>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</si>
  <si>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</si>
  <si>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</si>
  <si>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</si>
  <si>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</si>
  <si>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</si>
  <si>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</si>
  <si>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</si>
  <si>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</si>
  <si>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</si>
  <si>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</si>
  <si>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</si>
  <si>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</si>
  <si>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</si>
  <si>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</si>
  <si>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</si>
  <si>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</si>
  <si>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</si>
  <si>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</si>
  <si>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</si>
  <si>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</si>
  <si>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</si>
  <si>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</si>
  <si>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</si>
  <si>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</si>
  <si>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</si>
  <si>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</si>
  <si>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</si>
  <si>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</si>
  <si>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</si>
  <si>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</si>
  <si>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</si>
  <si>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</si>
  <si>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</si>
  <si>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</si>
  <si>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</si>
  <si>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</si>
  <si>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</si>
  <si>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</si>
  <si>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</si>
  <si>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</si>
  <si>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</si>
  <si>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</si>
  <si>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</si>
  <si>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</si>
  <si>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</si>
  <si>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</si>
  <si>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</si>
  <si>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</si>
  <si>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</si>
  <si>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</si>
  <si>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</si>
  <si>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</si>
  <si>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</si>
  <si>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</si>
  <si>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</si>
  <si>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</si>
  <si>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</si>
  <si>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</si>
  <si>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</si>
  <si>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</si>
  <si>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</si>
  <si>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</si>
  <si>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</si>
  <si>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</si>
  <si>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</si>
  <si>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</si>
  <si>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</si>
  <si>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</si>
  <si>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</si>
  <si>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</si>
  <si>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</si>
  <si>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</si>
  <si>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</si>
  <si>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</si>
  <si>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</si>
  <si>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</si>
  <si>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</si>
  <si>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</si>
  <si>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</si>
  <si>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</si>
  <si>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</si>
  <si>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</si>
  <si>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</si>
  <si>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</si>
  <si>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</si>
  <si>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</si>
  <si>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</si>
  <si>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</si>
  <si>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</si>
  <si>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</si>
  <si>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</si>
  <si>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</si>
  <si>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</si>
  <si>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</si>
  <si>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</si>
  <si>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</si>
  <si>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</si>
  <si>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</si>
  <si>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</si>
  <si>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</si>
  <si>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</si>
  <si>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</si>
  <si>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</si>
  <si>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</si>
  <si>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</si>
  <si>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</si>
  <si>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</si>
  <si>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</si>
  <si>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</si>
  <si>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</si>
  <si>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</si>
  <si>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</si>
  <si>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</si>
  <si>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</si>
  <si>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</si>
  <si>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</si>
  <si>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</si>
  <si>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</si>
  <si>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</si>
  <si>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</si>
  <si>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</si>
  <si>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</si>
  <si>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</si>
  <si>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</si>
  <si>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</si>
  <si>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</si>
  <si>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</si>
  <si>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</si>
  <si>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</si>
  <si>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</si>
  <si>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</si>
  <si>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</si>
  <si>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</si>
  <si>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</si>
  <si>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</si>
  <si>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</si>
  <si>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</si>
  <si>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</si>
  <si>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</si>
  <si>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</si>
  <si>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</si>
  <si>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</si>
  <si>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</si>
  <si>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</si>
  <si>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</si>
  <si>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</si>
  <si>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</si>
  <si>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</si>
  <si>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</si>
  <si>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</si>
  <si>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</si>
  <si>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</si>
  <si>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</si>
  <si>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</si>
  <si>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</si>
  <si>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</si>
  <si>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</si>
  <si>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</si>
  <si>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</si>
  <si>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</si>
  <si>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</si>
  <si>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</si>
  <si>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</si>
  <si>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</si>
  <si>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</si>
  <si>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</si>
  <si>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</si>
  <si>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</si>
  <si>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</si>
  <si>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</si>
  <si>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</si>
  <si>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</si>
  <si>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</si>
  <si>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</si>
  <si>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</si>
  <si>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</si>
  <si>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</si>
  <si>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</si>
  <si>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</si>
  <si>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</si>
  <si>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</si>
  <si>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</si>
  <si>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</si>
  <si>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</si>
  <si>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</si>
  <si>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</si>
  <si>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</si>
  <si>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</si>
  <si>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</si>
  <si>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</si>
  <si>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</si>
  <si>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</si>
  <si>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</si>
  <si>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</si>
  <si>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</si>
  <si>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</si>
  <si>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</si>
  <si>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</si>
  <si>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</si>
  <si>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</si>
  <si>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</si>
  <si>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</si>
  <si>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</si>
  <si>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</si>
  <si>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</si>
  <si>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</si>
  <si>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</si>
  <si>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</si>
  <si>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</si>
  <si>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</si>
  <si>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</si>
  <si>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</si>
  <si>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</si>
  <si>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</si>
  <si>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</si>
  <si>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</si>
  <si>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</si>
  <si>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</si>
  <si>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</si>
  <si>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</si>
  <si>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</si>
  <si>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</si>
  <si>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</si>
  <si>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</si>
  <si>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</si>
  <si>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</si>
  <si>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</si>
  <si>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</si>
  <si>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</si>
  <si>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</si>
  <si>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</si>
  <si>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</si>
  <si>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</si>
  <si>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</si>
  <si>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</si>
  <si>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</si>
  <si>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</si>
  <si>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</si>
  <si>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</si>
  <si>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</si>
  <si>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</si>
  <si>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</si>
  <si>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</si>
  <si>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</si>
  <si>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</si>
  <si>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</si>
  <si>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</si>
  <si>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</si>
  <si>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</si>
  <si>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</si>
  <si>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</si>
  <si>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</si>
  <si>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</si>
  <si>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</si>
  <si>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</si>
  <si>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</si>
  <si>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</si>
  <si>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</si>
  <si>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</si>
  <si>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</si>
  <si>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</si>
  <si>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</si>
  <si>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</si>
  <si>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</si>
  <si>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</si>
  <si>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</si>
  <si>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</si>
  <si>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</si>
  <si>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</si>
  <si>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</si>
  <si>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</si>
  <si>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</si>
  <si>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</si>
  <si>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</si>
  <si>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</si>
  <si>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</si>
  <si>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</si>
  <si>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</si>
  <si>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</si>
  <si>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</si>
  <si>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</si>
  <si>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</si>
  <si>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</si>
  <si>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</si>
  <si>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</si>
  <si>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</si>
  <si>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</si>
  <si>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</si>
  <si>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</si>
  <si>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</si>
  <si>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</si>
  <si>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</si>
  <si>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</si>
  <si>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</si>
  <si>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</si>
  <si>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</si>
  <si>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</si>
  <si>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</si>
  <si>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</si>
  <si>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</si>
  <si>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</si>
  <si>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</si>
  <si>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</si>
  <si>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</si>
  <si>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</si>
  <si>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</si>
  <si>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</si>
  <si>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</si>
  <si>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</si>
  <si>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</si>
  <si>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</si>
  <si>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</si>
  <si>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</si>
  <si>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</si>
  <si>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</si>
  <si>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</si>
  <si>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</si>
  <si>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</si>
  <si>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</si>
  <si>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</si>
  <si>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</si>
  <si>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</si>
  <si>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</si>
  <si>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</si>
  <si>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</si>
  <si>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</si>
  <si>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</si>
  <si>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</si>
  <si>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</si>
  <si>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</si>
  <si>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</si>
  <si>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</si>
  <si>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</si>
  <si>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</si>
  <si>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</si>
  <si>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</si>
  <si>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</si>
  <si>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</si>
  <si>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</si>
  <si>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</si>
  <si>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</si>
  <si>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</si>
  <si>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</si>
  <si>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</si>
  <si>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</si>
  <si>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</si>
  <si>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</si>
  <si>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</si>
  <si>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</si>
  <si>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</si>
  <si>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</si>
  <si>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</si>
  <si>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</si>
  <si>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</si>
  <si>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</si>
  <si>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</si>
  <si>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</si>
  <si>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</si>
  <si>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</si>
  <si>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</si>
  <si>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</si>
  <si>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</si>
  <si>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</si>
  <si>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</si>
  <si>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</si>
  <si>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</si>
  <si>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</si>
  <si>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</si>
  <si>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</si>
  <si>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</si>
  <si>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</si>
  <si>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</si>
  <si>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</si>
  <si>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</si>
  <si>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</si>
  <si>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</si>
  <si>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</si>
  <si>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</si>
  <si>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</si>
  <si>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</si>
  <si>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</si>
  <si>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</si>
  <si>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</si>
  <si>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</si>
  <si>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</si>
  <si>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</si>
  <si>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</si>
  <si>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</si>
  <si>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</si>
  <si>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</si>
  <si>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</si>
  <si>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</si>
  <si>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</si>
  <si>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</si>
  <si>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</si>
  <si>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</si>
  <si>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</si>
  <si>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</si>
  <si>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</si>
  <si>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</si>
  <si>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</si>
  <si>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</si>
  <si>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</si>
  <si>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</si>
  <si>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</si>
  <si>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</si>
  <si>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</si>
  <si>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</si>
  <si>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</si>
  <si>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</si>
  <si>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</si>
  <si>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</si>
  <si>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</si>
  <si>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</si>
  <si>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</si>
  <si>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</si>
  <si>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</si>
  <si>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</si>
  <si>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</si>
  <si>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</si>
  <si>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</si>
  <si>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</si>
  <si>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</si>
  <si>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</si>
  <si>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</si>
  <si>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</si>
  <si>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</si>
  <si>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</si>
  <si>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</si>
  <si>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</si>
  <si>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</si>
  <si>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</si>
  <si>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</si>
  <si>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</si>
  <si>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</si>
  <si>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</si>
  <si>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</si>
  <si>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</si>
  <si>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</si>
  <si>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</si>
  <si>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</si>
  <si>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</si>
  <si>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</si>
  <si>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</si>
  <si>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</si>
  <si>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</si>
  <si>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</si>
  <si>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</si>
  <si>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</si>
  <si>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</si>
  <si>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</si>
  <si>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</si>
  <si>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</si>
  <si>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</si>
  <si>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</si>
  <si>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</si>
  <si>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</si>
  <si>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</si>
  <si>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</si>
  <si>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</si>
  <si>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</si>
  <si>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</si>
  <si>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</si>
  <si>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</si>
  <si>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</si>
  <si>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</si>
  <si>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</si>
  <si>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</si>
  <si>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</si>
  <si>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</si>
  <si>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</si>
  <si>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</si>
  <si>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</si>
  <si>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</si>
  <si>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</si>
  <si>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</si>
  <si>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</si>
  <si>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</si>
  <si>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</si>
  <si>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</si>
  <si>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</si>
  <si>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</si>
  <si>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</si>
  <si>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</si>
  <si>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</si>
  <si>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</si>
  <si>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</si>
  <si>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</si>
  <si>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</si>
  <si>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</si>
  <si>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</si>
  <si>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</si>
  <si>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</si>
  <si>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</si>
  <si>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</si>
  <si>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</si>
  <si>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</si>
  <si>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</si>
  <si>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</si>
  <si>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</si>
  <si>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</si>
  <si>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</si>
  <si>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</si>
  <si>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</si>
  <si>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</si>
  <si>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</si>
  <si>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</si>
  <si>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</si>
  <si>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</si>
  <si>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</si>
  <si>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</si>
  <si>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</si>
  <si>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</si>
  <si>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</si>
  <si>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</si>
  <si>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</si>
  <si>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</si>
  <si>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</si>
  <si>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</si>
  <si>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</si>
  <si>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</si>
  <si>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</si>
  <si>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</si>
  <si>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</si>
  <si>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</si>
  <si>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</si>
  <si>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</si>
  <si>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</si>
  <si>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</si>
  <si>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</si>
  <si>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</si>
  <si>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</si>
  <si>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</si>
  <si>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</si>
  <si>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</si>
  <si>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</si>
  <si>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</si>
  <si>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</si>
  <si>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</si>
  <si>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</si>
  <si>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</si>
  <si>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</si>
  <si>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</si>
  <si>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</si>
  <si>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</si>
  <si>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</si>
  <si>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</si>
  <si>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</si>
  <si>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</si>
  <si>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</si>
  <si>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</si>
  <si>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</si>
  <si>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</si>
  <si>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</si>
  <si>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</si>
  <si>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</si>
  <si>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</si>
  <si>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</si>
  <si>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</si>
  <si>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</si>
  <si>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</si>
  <si>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</si>
  <si>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</si>
  <si>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</si>
  <si>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</si>
  <si>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</si>
  <si>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</si>
  <si>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</si>
  <si>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</si>
  <si>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</si>
  <si>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</si>
  <si>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</si>
  <si>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</si>
  <si>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</si>
  <si>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</si>
  <si>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</si>
  <si>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</si>
  <si>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</si>
  <si>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</si>
  <si>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</si>
  <si>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</si>
  <si>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</si>
  <si>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</si>
  <si>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</si>
  <si>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</si>
  <si>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</si>
  <si>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</si>
  <si>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</si>
  <si>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</si>
  <si>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</si>
  <si>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</si>
  <si>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</si>
  <si>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</si>
  <si>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</si>
  <si>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</si>
  <si>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</si>
  <si>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</si>
  <si>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</si>
  <si>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</si>
  <si>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</si>
  <si>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</si>
  <si>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</si>
  <si>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</si>
  <si>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</si>
  <si>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</si>
  <si>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</si>
  <si>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</si>
  <si>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</si>
  <si>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</si>
  <si>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</si>
  <si>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</si>
  <si>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</si>
  <si>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</si>
  <si>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</si>
  <si>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</si>
  <si>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</si>
  <si>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</si>
  <si>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</si>
  <si>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</si>
  <si>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</si>
  <si>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</si>
  <si>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</si>
  <si>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</si>
  <si>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</si>
  <si>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</si>
  <si>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</si>
  <si>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</si>
  <si>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</si>
  <si>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</si>
  <si>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</si>
  <si>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</si>
  <si>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</si>
  <si>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</si>
  <si>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</si>
  <si>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</si>
  <si>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</si>
  <si>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</si>
  <si>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</si>
  <si>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</si>
  <si>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</si>
  <si>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</si>
  <si>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</si>
  <si>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</si>
  <si>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</si>
  <si>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</si>
  <si>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</si>
  <si>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</si>
  <si>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</si>
  <si>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</si>
  <si>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</si>
  <si>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</si>
  <si>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</si>
  <si>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</si>
  <si>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</si>
  <si>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</si>
  <si>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</si>
  <si>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</si>
  <si>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</si>
  <si>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</si>
  <si>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</si>
  <si>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</si>
  <si>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</si>
  <si>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</si>
  <si>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</si>
  <si>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</si>
  <si>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</si>
  <si>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</si>
  <si>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</si>
  <si>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</si>
  <si>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</si>
  <si>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</si>
  <si>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</si>
  <si>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</si>
  <si>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</si>
  <si>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</si>
  <si>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</si>
  <si>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</si>
  <si>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</si>
  <si>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</si>
  <si>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</si>
  <si>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</si>
  <si>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</si>
  <si>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</si>
  <si>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</si>
  <si>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</si>
  <si>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</si>
  <si>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</si>
  <si>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</si>
  <si>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</si>
  <si>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</si>
  <si>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</si>
  <si>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</si>
  <si>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</si>
  <si>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</si>
  <si>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</si>
  <si>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</si>
  <si>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</si>
  <si>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</si>
  <si>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</si>
  <si>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</si>
  <si>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</si>
  <si>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</si>
  <si>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</si>
  <si>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</si>
  <si>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</si>
  <si>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</si>
  <si>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</si>
  <si>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</si>
  <si>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</si>
  <si>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</si>
  <si>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</si>
  <si>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</si>
  <si>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</si>
  <si>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</si>
  <si>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</si>
  <si>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</si>
  <si>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</si>
  <si>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</si>
  <si>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</si>
  <si>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</si>
  <si>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</si>
  <si>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</si>
  <si>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</si>
  <si>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</si>
  <si>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</si>
  <si>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</si>
  <si>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</si>
  <si>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</si>
  <si>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</si>
  <si>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</si>
  <si>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</si>
  <si>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</si>
  <si>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</si>
  <si>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</si>
  <si>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</si>
  <si>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</si>
  <si>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</si>
  <si>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</si>
  <si>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</si>
  <si>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</si>
  <si>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</si>
  <si>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</si>
  <si>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</si>
  <si>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</si>
  <si>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</si>
  <si>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</si>
  <si>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</si>
  <si>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</si>
  <si>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</si>
  <si>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</si>
  <si>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</si>
  <si>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</si>
  <si>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</si>
  <si>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</si>
  <si>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</si>
  <si>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</si>
  <si>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</si>
  <si>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</si>
  <si>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</si>
  <si>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</si>
  <si>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</si>
  <si>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</si>
  <si>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</si>
  <si>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</si>
  <si>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</si>
  <si>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</si>
  <si>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</si>
  <si>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</si>
  <si>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</si>
  <si>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</si>
  <si>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</si>
  <si>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</si>
  <si>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</si>
  <si>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</si>
  <si>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</si>
  <si>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</si>
  <si>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</si>
  <si>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</si>
  <si>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</si>
  <si>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</si>
  <si>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</si>
  <si>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</si>
  <si>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</si>
  <si>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</si>
  <si>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</si>
  <si>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</si>
  <si>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</si>
  <si>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</si>
  <si>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</si>
  <si>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</si>
  <si>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</si>
  <si>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</si>
  <si>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</si>
  <si>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</si>
  <si>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</si>
  <si>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</si>
  <si>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</si>
  <si>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</si>
  <si>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</si>
  <si>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</si>
  <si>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</si>
  <si>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</si>
  <si>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</si>
  <si>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</si>
  <si>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</si>
  <si>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</si>
  <si>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</si>
  <si>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</si>
  <si>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</si>
  <si>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</si>
  <si>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</si>
  <si>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</si>
  <si>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</si>
  <si>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</si>
  <si>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</si>
  <si>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</si>
  <si>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</si>
  <si>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</si>
  <si>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</si>
  <si>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</si>
  <si>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</si>
  <si>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</si>
  <si>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</si>
  <si>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</si>
  <si>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</si>
  <si>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</si>
  <si>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</si>
  <si>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</si>
  <si>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</si>
  <si>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</si>
  <si>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</si>
  <si>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</si>
  <si>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</si>
  <si>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</si>
  <si>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</si>
  <si>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</si>
  <si>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</si>
  <si>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</si>
  <si>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</si>
  <si>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</si>
  <si>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</si>
  <si>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</si>
  <si>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</si>
  <si>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</si>
  <si>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</si>
  <si>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</si>
  <si>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</si>
  <si>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</si>
  <si>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</si>
  <si>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</si>
  <si>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</si>
  <si>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</si>
  <si>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</si>
  <si>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</si>
  <si>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</si>
  <si>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</si>
  <si>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</si>
  <si>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</si>
  <si>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</si>
  <si>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</si>
  <si>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</si>
  <si>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</si>
  <si>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</si>
  <si>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</si>
  <si>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</si>
  <si>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</si>
  <si>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</si>
  <si>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</si>
  <si>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</si>
  <si>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</si>
  <si>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</si>
  <si>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</si>
  <si>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</si>
  <si>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</si>
  <si>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</si>
  <si>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</si>
  <si>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</si>
  <si>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</si>
  <si>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</si>
  <si>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</si>
  <si>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</si>
  <si>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</si>
  <si>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</si>
  <si>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</si>
  <si>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</si>
  <si>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</si>
  <si>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</si>
  <si>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</si>
  <si>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</si>
  <si>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</si>
  <si>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</si>
  <si>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</si>
  <si>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</si>
  <si>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</si>
  <si>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</si>
  <si>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</si>
  <si>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</si>
  <si>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</si>
  <si>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</si>
  <si>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</si>
  <si>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</si>
  <si>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</si>
  <si>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</si>
  <si>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</si>
  <si>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</si>
  <si>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</si>
  <si>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</si>
  <si>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</si>
  <si>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</si>
  <si>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</si>
  <si>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</si>
  <si>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</si>
  <si>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</si>
  <si>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</si>
  <si>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</si>
  <si>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</si>
  <si>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</si>
  <si>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</si>
  <si>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</si>
  <si>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</si>
  <si>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</si>
  <si>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</si>
  <si>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</si>
  <si>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</si>
  <si>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</si>
  <si>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</si>
  <si>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</si>
  <si>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</si>
  <si>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</si>
  <si>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</si>
  <si>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</si>
  <si>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</si>
  <si>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</si>
  <si>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</si>
  <si>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</si>
  <si>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</si>
  <si>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</si>
  <si>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</si>
  <si>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</si>
  <si>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</si>
  <si>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</si>
  <si>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</si>
  <si>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</si>
  <si>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</si>
  <si>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</si>
  <si>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</si>
  <si>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</si>
  <si>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</si>
  <si>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</si>
  <si>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</si>
  <si>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</si>
  <si>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</si>
  <si>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</si>
  <si>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</si>
  <si>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</si>
  <si>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</si>
  <si>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</si>
  <si>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</si>
  <si>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</si>
  <si>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</si>
  <si>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</si>
  <si>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</si>
  <si>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</si>
  <si>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</si>
  <si>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</si>
  <si>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</si>
  <si>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</si>
  <si>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</si>
  <si>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</si>
  <si>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</si>
  <si>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</si>
  <si>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</si>
  <si>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</si>
  <si>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</si>
  <si>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</si>
  <si>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</si>
  <si>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</si>
  <si>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</si>
  <si>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</si>
  <si>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</si>
  <si>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</si>
  <si>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</si>
  <si>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</si>
  <si>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</si>
  <si>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</si>
  <si>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</si>
  <si>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</si>
  <si>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</si>
  <si>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</si>
  <si>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</si>
  <si>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</si>
  <si>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</si>
  <si>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</si>
  <si>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</si>
  <si>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</si>
  <si>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</si>
  <si>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</si>
  <si>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</si>
  <si>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</si>
  <si>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</si>
  <si>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</si>
  <si>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</si>
  <si>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</si>
  <si>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</si>
  <si>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</si>
  <si>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</si>
  <si>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</si>
  <si>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</si>
  <si>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</si>
  <si>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</si>
  <si>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</si>
  <si>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</si>
  <si>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</si>
  <si>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</si>
  <si>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</si>
  <si>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</si>
  <si>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</si>
  <si>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</si>
  <si>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</si>
  <si>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</si>
  <si>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</si>
  <si>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</si>
  <si>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</si>
  <si>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</si>
  <si>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</si>
  <si>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</si>
  <si>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</si>
  <si>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</si>
  <si>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</si>
  <si>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</si>
  <si>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</si>
  <si>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</si>
  <si>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</si>
  <si>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</si>
  <si>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</si>
  <si>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</si>
  <si>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</si>
  <si>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</si>
  <si>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</si>
  <si>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</si>
  <si>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</si>
  <si>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</si>
  <si>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</si>
  <si>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</si>
  <si>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</si>
  <si>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</si>
  <si>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</si>
  <si>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</si>
  <si>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</si>
  <si>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</si>
  <si>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</si>
  <si>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</si>
  <si>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</si>
  <si>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</si>
  <si>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</si>
  <si>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</si>
  <si>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</si>
  <si>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</si>
  <si>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</si>
  <si>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</si>
  <si>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</si>
  <si>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</si>
  <si>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</si>
  <si>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</si>
  <si>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</si>
  <si>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</si>
  <si>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</si>
  <si>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</si>
  <si>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</si>
  <si>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</si>
  <si>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</si>
  <si>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</si>
  <si>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</si>
  <si>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</si>
  <si>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</si>
  <si>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</si>
  <si>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</si>
  <si>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</si>
  <si>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</si>
  <si>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</si>
  <si>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</si>
  <si>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</si>
  <si>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</si>
  <si>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</si>
  <si>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</si>
  <si>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</si>
  <si>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</si>
  <si>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</si>
  <si>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</si>
  <si>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</si>
  <si>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</si>
  <si>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</si>
  <si>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</si>
  <si>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</si>
  <si>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</si>
  <si>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</si>
  <si>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</si>
  <si>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</si>
  <si>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</si>
  <si>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</si>
  <si>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</si>
  <si>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</si>
  <si>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</si>
  <si>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</si>
  <si>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</si>
  <si>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</si>
  <si>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</si>
  <si>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</si>
  <si>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</si>
  <si>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</si>
  <si>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</si>
  <si>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</si>
  <si>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</si>
  <si>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</si>
  <si>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</si>
  <si>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</si>
  <si>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</si>
  <si>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</si>
  <si>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</si>
  <si>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</si>
  <si>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</si>
  <si>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</si>
  <si>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</si>
  <si>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</si>
  <si>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</si>
  <si>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</si>
  <si>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</si>
  <si>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</si>
  <si>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</si>
  <si>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</si>
  <si>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</si>
  <si>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</si>
  <si>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</si>
  <si>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</si>
  <si>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</si>
  <si>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</si>
  <si>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</si>
  <si>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</si>
  <si>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</si>
  <si>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</si>
  <si>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</si>
  <si>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</si>
  <si>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</si>
  <si>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</si>
  <si>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</si>
  <si>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</si>
  <si>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</si>
  <si>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</si>
  <si>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</si>
  <si>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</si>
  <si>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</si>
  <si>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</si>
  <si>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</si>
  <si>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</si>
  <si>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</si>
  <si>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</si>
  <si>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</si>
  <si>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</si>
  <si>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</si>
  <si>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</si>
  <si>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</si>
  <si>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</si>
  <si>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</si>
  <si>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</si>
  <si>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</si>
  <si>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</si>
  <si>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</si>
  <si>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</si>
  <si>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</si>
  <si>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</si>
  <si>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</si>
  <si>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</si>
  <si>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</si>
  <si>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</si>
  <si>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</si>
  <si>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</si>
  <si>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</si>
  <si>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</si>
  <si>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</si>
  <si>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</si>
  <si>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</si>
  <si>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</si>
  <si>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</si>
  <si>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</si>
  <si>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</si>
  <si>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</si>
  <si>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</si>
  <si>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</si>
  <si>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</si>
  <si>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</si>
  <si>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</si>
  <si>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</si>
  <si>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</si>
  <si>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</si>
  <si>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</si>
  <si>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</si>
  <si>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</si>
  <si>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</si>
  <si>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</si>
  <si>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</si>
  <si>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</si>
  <si>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</si>
  <si>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</si>
  <si>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</si>
  <si>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</si>
  <si>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</si>
  <si>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</si>
  <si>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</si>
  <si>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</si>
  <si>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</si>
  <si>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</si>
  <si>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</si>
  <si>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</si>
  <si>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</si>
  <si>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</si>
  <si>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</si>
  <si>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</si>
  <si>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</si>
  <si>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</si>
  <si>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</si>
  <si>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</si>
  <si>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</si>
  <si>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</si>
  <si>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</si>
  <si>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</si>
  <si>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</si>
  <si>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</si>
  <si>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</si>
  <si>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</si>
  <si>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</si>
  <si>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</si>
  <si>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</si>
  <si>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</si>
  <si>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</si>
  <si>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</si>
  <si>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</si>
  <si>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</si>
  <si>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</si>
  <si>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</si>
  <si>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</si>
  <si>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</si>
  <si>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</si>
  <si>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</si>
  <si>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</si>
  <si>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</si>
  <si>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</si>
  <si>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</si>
  <si>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</si>
  <si>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</si>
  <si>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</si>
  <si>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</si>
  <si>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</si>
  <si>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</si>
  <si>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</si>
  <si>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</si>
  <si>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</si>
  <si>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</si>
  <si>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</si>
  <si>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</si>
  <si>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</si>
  <si>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</si>
  <si>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</si>
  <si>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</si>
  <si>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</si>
  <si>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</si>
  <si>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</si>
  <si>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</si>
  <si>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</si>
  <si>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</si>
  <si>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</si>
  <si>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</si>
  <si>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</si>
  <si>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</si>
  <si>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</si>
  <si>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</si>
  <si>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</si>
  <si>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</si>
  <si>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</si>
  <si>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</si>
  <si>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</si>
  <si>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</si>
  <si>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</si>
  <si>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</si>
  <si>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</si>
  <si>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</si>
  <si>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</si>
  <si>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</si>
  <si>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</si>
  <si>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</si>
  <si>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</si>
  <si>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</si>
  <si>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</si>
  <si>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</si>
  <si>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</si>
  <si>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</si>
  <si>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</si>
  <si>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</si>
  <si>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</si>
  <si>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</si>
  <si>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</si>
  <si>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</si>
  <si>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</si>
  <si>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</si>
  <si>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</si>
  <si>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</si>
  <si>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</si>
  <si>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</si>
  <si>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</si>
  <si>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</si>
  <si>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</si>
  <si>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</si>
  <si>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</si>
  <si>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</si>
  <si>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</si>
  <si>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</si>
  <si>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</si>
  <si>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</si>
  <si>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</si>
  <si>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</si>
  <si>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</si>
  <si>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</si>
  <si>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</si>
  <si>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</si>
  <si>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</si>
  <si>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</si>
  <si>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</si>
  <si>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</si>
  <si>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</si>
  <si>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</si>
  <si>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</si>
  <si>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</si>
  <si>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</si>
  <si>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</si>
  <si>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</si>
  <si>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</si>
  <si>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</si>
  <si>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</si>
  <si>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</si>
  <si>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</si>
  <si>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</si>
  <si>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</si>
  <si>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</si>
  <si>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</si>
  <si>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</si>
  <si>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</si>
  <si>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</si>
  <si>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</si>
  <si>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</si>
  <si>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</si>
  <si>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</si>
  <si>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</si>
  <si>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</si>
  <si>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</si>
  <si>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</si>
  <si>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</si>
  <si>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</si>
  <si>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</si>
  <si>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</si>
  <si>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</si>
  <si>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</si>
  <si>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</si>
  <si>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</si>
  <si>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</si>
  <si>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</si>
  <si>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</si>
  <si>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</si>
  <si>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</si>
  <si>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</si>
  <si>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</si>
  <si>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</si>
  <si>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</si>
  <si>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</si>
  <si>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</si>
  <si>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</si>
  <si>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</si>
  <si>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</si>
  <si>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</si>
  <si>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</si>
  <si>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</si>
  <si>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</si>
  <si>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</si>
  <si>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</si>
  <si>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</si>
  <si>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</si>
  <si>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</si>
  <si>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</si>
  <si>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</si>
  <si>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</si>
  <si>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</si>
  <si>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</si>
  <si>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</si>
  <si>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</si>
  <si>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</si>
  <si>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</si>
  <si>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</si>
  <si>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</si>
  <si>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</si>
  <si>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</si>
  <si>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</si>
  <si>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</si>
  <si>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</si>
  <si>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</si>
  <si>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</si>
  <si>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</si>
  <si>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</si>
  <si>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</si>
  <si>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</si>
  <si>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</si>
  <si>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</si>
  <si>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</si>
  <si>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</si>
  <si>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</si>
  <si>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</si>
  <si>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</si>
  <si>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</si>
  <si>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</si>
  <si>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</si>
  <si>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</si>
  <si>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</si>
  <si>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</si>
  <si>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</si>
  <si>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</si>
  <si>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</si>
  <si>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</si>
  <si>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</si>
  <si>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</si>
  <si>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</si>
  <si>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</si>
  <si>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</si>
  <si>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</si>
  <si>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</si>
  <si>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</si>
  <si>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</si>
  <si>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</si>
  <si>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</si>
  <si>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</si>
  <si>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</si>
  <si>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</si>
  <si>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</si>
  <si>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</si>
  <si>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</si>
  <si>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</si>
  <si>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</si>
  <si>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</si>
  <si>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</si>
  <si>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</si>
  <si>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</si>
  <si>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</si>
  <si>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</si>
  <si>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</si>
  <si>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</si>
  <si>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</si>
  <si>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</si>
  <si>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</si>
  <si>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</si>
  <si>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</si>
  <si>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</si>
  <si>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</si>
  <si>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</si>
  <si>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</si>
  <si>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</si>
  <si>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</si>
  <si>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</si>
  <si>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</si>
  <si>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</si>
  <si>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</si>
  <si>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</si>
  <si>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</si>
  <si>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</si>
  <si>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</si>
  <si>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</si>
  <si>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</si>
  <si>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</si>
  <si>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</si>
  <si>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</si>
  <si>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</si>
  <si>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</si>
  <si>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</si>
  <si>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</si>
  <si>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</si>
  <si>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</si>
  <si>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</si>
  <si>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</si>
  <si>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</si>
  <si>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</si>
  <si>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</si>
  <si>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</si>
  <si>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</si>
  <si>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</si>
  <si>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</si>
  <si>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</si>
  <si>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</si>
  <si>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</si>
  <si>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</si>
  <si>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</si>
  <si>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</si>
  <si>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</si>
  <si>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</si>
  <si>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</si>
  <si>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</si>
  <si>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</si>
  <si>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</si>
  <si>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</si>
  <si>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</si>
  <si>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</si>
  <si>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</si>
  <si>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</si>
  <si>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</si>
  <si>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</si>
  <si>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</si>
  <si>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</si>
  <si>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</si>
  <si>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</si>
  <si>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</si>
  <si>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</si>
  <si>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</si>
  <si>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</si>
  <si>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</si>
  <si>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</si>
  <si>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</si>
  <si>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</si>
  <si>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</si>
  <si>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</si>
  <si>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</si>
  <si>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</si>
  <si>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</si>
  <si>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</si>
  <si>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</si>
  <si>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</si>
  <si>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</si>
  <si>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</si>
  <si>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</si>
  <si>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</si>
  <si>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</si>
  <si>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</si>
  <si>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</si>
  <si>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</si>
  <si>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</si>
  <si>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</si>
  <si>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</si>
  <si>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</si>
  <si>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</si>
  <si>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</si>
  <si>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</si>
  <si>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</si>
  <si>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</si>
  <si>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</si>
  <si>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</si>
  <si>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</si>
  <si>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</si>
  <si>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</si>
  <si>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</si>
  <si>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</si>
  <si>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</si>
  <si>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</si>
  <si>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</si>
  <si>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</si>
  <si>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</si>
  <si>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</si>
  <si>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</si>
  <si>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</si>
  <si>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</si>
  <si>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</si>
  <si>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</si>
  <si>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</si>
  <si>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</si>
  <si>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</si>
  <si>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</si>
  <si>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</si>
  <si>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</si>
  <si>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</si>
  <si>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</si>
  <si>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</si>
  <si>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</si>
  <si>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</si>
  <si>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</si>
  <si>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</si>
  <si>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</si>
  <si>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</si>
  <si>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</si>
  <si>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</si>
  <si>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</si>
  <si>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</si>
  <si>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</si>
  <si>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</si>
  <si>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</si>
  <si>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</si>
  <si>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</si>
  <si>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</si>
  <si>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</si>
  <si>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</si>
  <si>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</si>
  <si>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</si>
  <si>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</si>
  <si>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</si>
  <si>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</si>
  <si>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</si>
  <si>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</si>
  <si>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</si>
  <si>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</si>
  <si>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</si>
  <si>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</si>
  <si>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</si>
  <si>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</si>
  <si>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</si>
  <si>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</si>
  <si>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</si>
  <si>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</si>
  <si>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</si>
  <si>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</si>
  <si>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</si>
  <si>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</si>
  <si>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</si>
  <si>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</si>
  <si>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</si>
  <si>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</si>
  <si>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</si>
  <si>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</si>
  <si>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</si>
  <si>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</si>
  <si>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</si>
  <si>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</si>
  <si>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</si>
  <si>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</si>
  <si>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</si>
  <si>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</si>
  <si>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</si>
  <si>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</si>
  <si>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</si>
  <si>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</si>
  <si>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</si>
  <si>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</si>
  <si>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</si>
  <si>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</si>
  <si>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</si>
  <si>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</si>
  <si>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</si>
  <si>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</si>
  <si>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</si>
  <si>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</si>
  <si>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</si>
  <si>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</si>
  <si>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</si>
  <si>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</si>
  <si>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</si>
  <si>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</si>
  <si>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</si>
  <si>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</si>
  <si>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</si>
  <si>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</si>
  <si>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</si>
  <si>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</si>
  <si>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</si>
  <si>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</si>
  <si>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</si>
  <si>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</si>
  <si>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</si>
  <si>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</si>
  <si>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</si>
  <si>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</si>
  <si>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</si>
  <si>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</si>
  <si>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</si>
  <si>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</si>
  <si>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</si>
  <si>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</si>
  <si>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</si>
  <si>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</si>
  <si>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</si>
  <si>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</si>
  <si>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</si>
  <si>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</si>
  <si>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</si>
  <si>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</si>
  <si>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</si>
  <si>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</si>
  <si>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</si>
  <si>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</si>
  <si>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</si>
  <si>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</si>
  <si>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</si>
  <si>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</si>
  <si>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</si>
  <si>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</si>
  <si>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</si>
  <si>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</si>
  <si>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</si>
  <si>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</si>
  <si>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</si>
  <si>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</si>
  <si>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</si>
  <si>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</si>
  <si>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</si>
  <si>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</si>
  <si>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</si>
  <si>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</si>
  <si>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</si>
  <si>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</si>
  <si>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</si>
  <si>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</si>
  <si>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</si>
  <si>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</si>
  <si>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</si>
  <si>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</si>
  <si>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</si>
  <si>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</si>
  <si>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</si>
  <si>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</si>
  <si>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</si>
  <si>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</si>
  <si>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</si>
  <si>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</si>
  <si>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</si>
  <si>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</si>
  <si>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</si>
  <si>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</si>
  <si>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</si>
  <si>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</si>
  <si>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</si>
  <si>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</si>
  <si>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</si>
  <si>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</si>
  <si>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</si>
  <si>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</si>
  <si>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</si>
  <si>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</si>
  <si>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</si>
  <si>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</si>
  <si>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</si>
  <si>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</si>
  <si>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</si>
  <si>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</si>
  <si>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</si>
  <si>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</si>
  <si>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</si>
  <si>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</si>
  <si>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</si>
  <si>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</si>
  <si>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</si>
  <si>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</si>
  <si>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</si>
  <si>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</si>
  <si>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</si>
  <si>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</si>
  <si>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</si>
  <si>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</si>
  <si>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</si>
  <si>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</si>
  <si>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</si>
  <si>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</si>
  <si>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</si>
  <si>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</si>
  <si>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</si>
  <si>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</si>
  <si>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</si>
  <si>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</si>
  <si>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</si>
  <si>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</si>
  <si>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</si>
  <si>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</si>
  <si>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</si>
  <si>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</si>
  <si>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</si>
  <si>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</si>
  <si>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</si>
  <si>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</si>
  <si>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</si>
  <si>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</si>
  <si>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</si>
  <si>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</si>
  <si>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</si>
  <si>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</si>
  <si>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</si>
  <si>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</si>
  <si>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</si>
  <si>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</si>
  <si>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</si>
  <si>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</si>
  <si>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</si>
  <si>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</si>
  <si>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</si>
  <si>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</si>
  <si>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</si>
  <si>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</si>
  <si>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</si>
  <si>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</si>
  <si>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</si>
  <si>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</si>
  <si>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</si>
  <si>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</si>
  <si>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</si>
  <si>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</si>
  <si>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</si>
  <si>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</si>
  <si>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</si>
  <si>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</si>
  <si>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</si>
  <si>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</si>
  <si>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</si>
  <si>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</si>
  <si>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</si>
  <si>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</si>
  <si>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</si>
  <si>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</si>
  <si>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</si>
  <si>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</si>
  <si>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</si>
  <si>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</si>
  <si>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</si>
  <si>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</si>
  <si>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</si>
  <si>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</si>
  <si>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</si>
  <si>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</si>
  <si>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</si>
  <si>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</si>
  <si>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</si>
  <si>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</si>
  <si>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</si>
  <si>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</si>
  <si>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</si>
  <si>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</si>
  <si>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</si>
  <si>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</si>
  <si>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</si>
  <si>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</si>
  <si>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</si>
  <si>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</si>
  <si>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</si>
  <si>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</si>
  <si>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</si>
  <si>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</si>
  <si>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</si>
  <si>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</si>
  <si>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</si>
  <si>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</si>
  <si>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</si>
  <si>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</si>
  <si>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</si>
  <si>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</si>
  <si>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</si>
  <si>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</si>
  <si>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</si>
  <si>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</si>
  <si>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</si>
  <si>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</si>
  <si>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</si>
  <si>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</si>
  <si>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</si>
  <si>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</si>
  <si>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</si>
  <si>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</si>
  <si>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</si>
  <si>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</si>
  <si>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</si>
  <si>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</si>
  <si>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</si>
  <si>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</si>
  <si>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</si>
  <si>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</si>
  <si>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</si>
  <si>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</si>
  <si>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</si>
  <si>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</si>
  <si>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</si>
  <si>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</si>
  <si>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</si>
  <si>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</si>
  <si>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</si>
  <si>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</si>
  <si>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</si>
  <si>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</si>
  <si>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</si>
  <si>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</si>
  <si>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</si>
  <si>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</si>
  <si>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</si>
  <si>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</si>
  <si>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</si>
  <si>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</si>
  <si>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</si>
  <si>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</si>
  <si>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</si>
  <si>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</si>
  <si>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</si>
  <si>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</si>
  <si>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</si>
  <si>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</si>
  <si>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</si>
  <si>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</si>
  <si>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</si>
  <si>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</si>
  <si>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</si>
  <si>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</si>
  <si>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</si>
  <si>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</si>
  <si>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</si>
  <si>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</si>
  <si>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</si>
  <si>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</si>
  <si>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</si>
  <si>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</si>
  <si>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</si>
  <si>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</si>
  <si>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</si>
  <si>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</si>
  <si>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</si>
  <si>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</si>
  <si>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</si>
  <si>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</si>
  <si>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</si>
  <si>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</si>
  <si>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</si>
  <si>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</si>
  <si>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</si>
  <si>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</si>
  <si>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</si>
  <si>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</si>
  <si>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</si>
  <si>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</si>
  <si>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</si>
  <si>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</si>
  <si>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</si>
  <si>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</si>
  <si>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</si>
  <si>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</si>
  <si>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</si>
  <si>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</si>
  <si>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</si>
  <si>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</si>
  <si>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</si>
  <si>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</si>
  <si>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</si>
  <si>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</si>
  <si>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</si>
  <si>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</si>
  <si>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</si>
  <si>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</si>
  <si>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</si>
  <si>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</si>
  <si>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</si>
  <si>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</si>
  <si>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</si>
  <si>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</si>
  <si>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</si>
  <si>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</si>
  <si>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</si>
  <si>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</si>
  <si>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</si>
  <si>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</si>
  <si>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</si>
  <si>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</si>
  <si>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</si>
  <si>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</si>
  <si>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</si>
  <si>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</si>
  <si>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</si>
  <si>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</si>
  <si>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</si>
  <si>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</si>
  <si>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</si>
  <si>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</si>
  <si>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</si>
  <si>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</si>
  <si>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</si>
  <si>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</si>
  <si>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</si>
  <si>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</si>
  <si>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</si>
  <si>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</si>
  <si>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</si>
  <si>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</si>
  <si>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</si>
  <si>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</si>
  <si>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</si>
  <si>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</si>
  <si>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</si>
  <si>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</si>
  <si>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</si>
  <si>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</si>
  <si>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</si>
  <si>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</si>
  <si>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</si>
  <si>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</si>
  <si>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</si>
  <si>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</si>
  <si>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</si>
  <si>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</si>
  <si>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</si>
  <si>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</si>
  <si>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</si>
  <si>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</si>
  <si>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</si>
  <si>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</si>
  <si>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</si>
  <si>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</si>
  <si>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</si>
  <si>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</si>
  <si>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</si>
  <si>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</si>
  <si>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</si>
  <si>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</si>
  <si>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</si>
  <si>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</si>
  <si>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</si>
  <si>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</si>
  <si>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</si>
  <si>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</si>
  <si>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</si>
  <si>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</si>
  <si>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</si>
  <si>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</si>
  <si>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</si>
  <si>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</si>
  <si>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</si>
  <si>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</si>
  <si>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</si>
  <si>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</si>
  <si>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</si>
  <si>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</si>
  <si>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</si>
  <si>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</si>
  <si>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</si>
  <si>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</si>
  <si>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</si>
  <si>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</si>
  <si>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</si>
  <si>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</si>
  <si>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</si>
  <si>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</si>
  <si>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</si>
  <si>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</si>
  <si>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</si>
  <si>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</si>
  <si>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</si>
  <si>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</si>
  <si>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</si>
  <si>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</si>
  <si>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</si>
  <si>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</si>
  <si>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</si>
  <si>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</si>
  <si>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</si>
  <si>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</si>
  <si>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</si>
  <si>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</si>
  <si>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</si>
  <si>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</si>
  <si>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</si>
  <si>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</si>
  <si>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</si>
  <si>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</si>
  <si>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</si>
  <si>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</si>
  <si>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</si>
  <si>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</si>
  <si>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</si>
  <si>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</si>
  <si>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</si>
  <si>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</si>
  <si>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</si>
  <si>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</si>
  <si>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</si>
  <si>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</si>
  <si>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</si>
  <si>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</si>
  <si>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</si>
  <si>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</si>
  <si>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</si>
  <si>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</si>
  <si>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</si>
  <si>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</si>
  <si>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</si>
  <si>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</si>
  <si>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</si>
  <si>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</si>
  <si>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</si>
  <si>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</si>
  <si>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</si>
  <si>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</si>
  <si>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</si>
  <si>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</si>
  <si>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</si>
  <si>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</si>
  <si>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</si>
  <si>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</si>
  <si>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</si>
  <si>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</si>
  <si>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</si>
  <si>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</si>
  <si>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</si>
  <si>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</si>
  <si>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</si>
  <si>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</si>
  <si>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</si>
  <si>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</si>
  <si>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</si>
  <si>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</si>
  <si>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</si>
  <si>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</si>
  <si>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</si>
  <si>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</si>
  <si>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</si>
  <si>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</si>
  <si>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</si>
  <si>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</si>
  <si>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</si>
  <si>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</si>
  <si>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</si>
  <si>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</si>
  <si>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</si>
  <si>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</si>
  <si>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</si>
  <si>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</si>
  <si>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</si>
  <si>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</si>
  <si>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</si>
  <si>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</si>
  <si>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</si>
  <si>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</si>
  <si>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</si>
  <si>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</si>
  <si>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</si>
  <si>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</si>
  <si>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</si>
  <si>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</si>
  <si>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</si>
  <si>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</si>
  <si>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</si>
  <si>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</si>
  <si>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</si>
  <si>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</si>
  <si>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</si>
  <si>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</si>
  <si>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</si>
  <si>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</si>
  <si>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</si>
  <si>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</si>
  <si>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</si>
  <si>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</si>
  <si>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</si>
  <si>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</si>
  <si>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</si>
  <si>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</si>
  <si>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</si>
  <si>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</si>
  <si>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</si>
  <si>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</si>
  <si>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</si>
  <si>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</si>
  <si>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</si>
  <si>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</si>
  <si>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</si>
  <si>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</si>
  <si>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</si>
  <si>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</si>
  <si>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</si>
  <si>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</si>
  <si>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</si>
  <si>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</si>
  <si>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</si>
  <si>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</si>
  <si>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</si>
  <si>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</si>
  <si>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</si>
  <si>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</si>
  <si>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</si>
  <si>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</si>
  <si>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</si>
  <si>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</si>
  <si>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</si>
  <si>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</si>
  <si>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</si>
  <si>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</si>
  <si>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</si>
  <si>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</si>
  <si>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</si>
  <si>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</si>
  <si>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</si>
  <si>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</si>
  <si>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</si>
  <si>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</si>
  <si>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</si>
  <si>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</si>
  <si>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</si>
  <si>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</si>
  <si>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</si>
  <si>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</si>
  <si>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</si>
  <si>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</si>
  <si>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</si>
  <si>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</si>
  <si>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</si>
  <si>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</si>
  <si>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</si>
  <si>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</si>
  <si>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</si>
  <si>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</si>
  <si>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</si>
  <si>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</si>
  <si>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</si>
  <si>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</si>
  <si>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</si>
  <si>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</si>
  <si>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</si>
  <si>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</si>
  <si>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</si>
  <si>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</si>
  <si>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</si>
  <si>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</si>
  <si>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</si>
  <si>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</si>
  <si>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</si>
  <si>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</si>
  <si>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</si>
  <si>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</si>
  <si>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</si>
  <si>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</si>
  <si>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</si>
  <si>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</si>
  <si>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</si>
  <si>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</si>
  <si>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</si>
  <si>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</si>
  <si>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</si>
  <si>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</si>
  <si>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</si>
  <si>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</si>
  <si>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</si>
  <si>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</si>
  <si>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</si>
  <si>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</si>
  <si>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</si>
  <si>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</si>
  <si>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</si>
  <si>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</si>
  <si>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</si>
  <si>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</si>
  <si>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</si>
  <si>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</si>
  <si>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</si>
  <si>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</si>
  <si>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</si>
  <si>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</si>
  <si>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</si>
  <si>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</si>
  <si>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</si>
  <si>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</si>
  <si>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</si>
  <si>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</si>
  <si>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</si>
  <si>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</si>
  <si>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</si>
  <si>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</si>
  <si>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</si>
  <si>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</si>
  <si>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</si>
  <si>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</si>
  <si>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</si>
  <si>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</si>
  <si>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</si>
  <si>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</si>
  <si>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</si>
  <si>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</si>
  <si>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</si>
  <si>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</si>
  <si>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</si>
  <si>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</si>
  <si>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</si>
  <si>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</si>
  <si>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</si>
  <si>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</si>
  <si>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</si>
  <si>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</si>
  <si>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</si>
  <si>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</si>
  <si>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</si>
  <si>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</si>
  <si>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</si>
  <si>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</si>
  <si>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</si>
  <si>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</si>
  <si>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</si>
  <si>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</si>
  <si>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</si>
  <si>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</si>
  <si>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</si>
  <si>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</si>
  <si>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</si>
  <si>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</si>
  <si>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</si>
  <si>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</si>
  <si>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</si>
  <si>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</si>
  <si>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</si>
  <si>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</si>
  <si>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</si>
  <si>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</si>
  <si>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</si>
  <si>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</si>
  <si>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</si>
  <si>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</si>
  <si>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</si>
  <si>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</si>
  <si>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</si>
  <si>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</si>
  <si>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</si>
  <si>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</si>
  <si>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</si>
  <si>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</si>
  <si>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</si>
  <si>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</si>
  <si>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</si>
  <si>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</si>
  <si>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</si>
  <si>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</si>
  <si>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</si>
  <si>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</si>
  <si>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</si>
  <si>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</si>
  <si>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</si>
  <si>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</si>
  <si>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</si>
  <si>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</si>
  <si>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</si>
  <si>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</si>
  <si>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</si>
  <si>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</si>
  <si>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</si>
  <si>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</si>
  <si>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</si>
  <si>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</si>
  <si>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</si>
  <si>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</si>
  <si>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</si>
  <si>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</si>
  <si>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</si>
  <si>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</si>
  <si>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</si>
  <si>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</si>
  <si>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</si>
  <si>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</si>
  <si>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</si>
  <si>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</si>
  <si>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</si>
  <si>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</si>
  <si>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</si>
  <si>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</si>
  <si>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</si>
  <si>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</si>
  <si>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</si>
  <si>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</si>
  <si>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</si>
  <si>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</si>
  <si>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</si>
  <si>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</si>
  <si>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</si>
  <si>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</si>
  <si>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</si>
  <si>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</si>
  <si>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</si>
  <si>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</si>
  <si>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</si>
  <si>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</si>
  <si>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</si>
  <si>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</si>
  <si>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</si>
  <si>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</si>
  <si>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</si>
  <si>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</si>
  <si>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</si>
  <si>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</si>
  <si>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</si>
  <si>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</si>
  <si>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</si>
  <si>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</si>
  <si>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</si>
  <si>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</si>
  <si>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</si>
  <si>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</si>
  <si>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</si>
  <si>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</si>
  <si>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</si>
  <si>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</si>
  <si>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</si>
  <si>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</si>
  <si>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</si>
  <si>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</si>
  <si>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</si>
  <si>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</si>
  <si>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</si>
  <si>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</si>
  <si>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</si>
  <si>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</si>
  <si>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</si>
  <si>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</si>
  <si>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</si>
  <si>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</si>
  <si>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</si>
  <si>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</si>
  <si>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</si>
  <si>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</si>
  <si>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</si>
  <si>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</si>
  <si>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</si>
  <si>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</si>
  <si>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</si>
  <si>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</si>
  <si>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</si>
  <si>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</si>
  <si>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</si>
  <si>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</si>
  <si>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</si>
  <si>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</si>
  <si>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</si>
  <si>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</si>
  <si>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</si>
  <si>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</si>
  <si>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</si>
  <si>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</si>
  <si>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</si>
  <si>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</si>
  <si>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</si>
  <si>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</si>
  <si>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</si>
  <si>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</si>
  <si>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</si>
  <si>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</si>
  <si>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</si>
  <si>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</si>
  <si>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</si>
  <si>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</si>
  <si>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</si>
  <si>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</si>
  <si>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</si>
  <si>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</si>
  <si>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</si>
  <si>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</si>
  <si>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</si>
  <si>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</si>
  <si>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</si>
  <si>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</si>
  <si>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</si>
  <si>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</si>
  <si>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</si>
  <si>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</si>
  <si>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</si>
  <si>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</si>
  <si>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</si>
  <si>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</si>
  <si>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</si>
  <si>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</si>
  <si>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</si>
  <si>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</si>
  <si>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</si>
  <si>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</si>
  <si>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</si>
  <si>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</si>
  <si>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</si>
  <si>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</si>
  <si>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</si>
  <si>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</si>
  <si>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</si>
  <si>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</si>
  <si>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</si>
  <si>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</si>
  <si>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</si>
  <si>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</si>
  <si>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</si>
  <si>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</si>
  <si>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</si>
  <si>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</si>
  <si>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</si>
  <si>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</si>
  <si>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</si>
  <si>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</si>
  <si>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</si>
  <si>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</si>
  <si>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</si>
  <si>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</si>
  <si>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</si>
  <si>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</si>
  <si>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</si>
  <si>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</si>
  <si>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</si>
  <si>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</si>
  <si>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</si>
  <si>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</si>
  <si>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</si>
  <si>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</si>
  <si>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</si>
  <si>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</si>
  <si>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</si>
  <si>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</si>
  <si>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</si>
  <si>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</si>
  <si>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</si>
  <si>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</si>
  <si>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</si>
  <si>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</si>
  <si>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</si>
  <si>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</si>
  <si>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</si>
  <si>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</si>
  <si>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</si>
  <si>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</si>
  <si>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</si>
  <si>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</si>
  <si>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</si>
  <si>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</si>
  <si>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</si>
  <si>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</si>
  <si>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</si>
  <si>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</si>
  <si>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</si>
  <si>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</si>
  <si>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</si>
  <si>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</si>
  <si>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</si>
  <si>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</si>
  <si>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</si>
  <si>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</si>
  <si>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</si>
  <si>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</si>
  <si>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</si>
  <si>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</si>
  <si>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</si>
  <si>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</si>
  <si>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</si>
  <si>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</si>
  <si>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</si>
  <si>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</si>
  <si>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</si>
  <si>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</si>
  <si>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</si>
  <si>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</si>
  <si>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</si>
  <si>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</si>
  <si>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</si>
  <si>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</si>
  <si>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</si>
  <si>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</si>
  <si>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</si>
  <si>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</si>
  <si>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</si>
  <si>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</si>
  <si>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</si>
  <si>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</si>
  <si>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</si>
  <si>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</si>
  <si>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</si>
  <si>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</si>
  <si>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</si>
  <si>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</si>
  <si>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</si>
  <si>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</si>
  <si>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</si>
  <si>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</si>
  <si>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</si>
  <si>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</si>
  <si>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</si>
  <si>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</si>
  <si>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</si>
  <si>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</si>
  <si>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</si>
  <si>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</si>
  <si>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</si>
  <si>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</si>
  <si>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</si>
  <si>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</si>
  <si>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</si>
  <si>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</si>
  <si>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</si>
  <si>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</si>
  <si>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</si>
  <si>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</si>
  <si>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</si>
  <si>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</si>
  <si>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</si>
  <si>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</si>
  <si>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</si>
  <si>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</si>
  <si>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</si>
  <si>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</si>
  <si>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</si>
  <si>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</si>
  <si>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</si>
  <si>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</si>
  <si>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</si>
  <si>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</si>
  <si>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</si>
  <si>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</si>
  <si>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</si>
  <si>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</si>
  <si>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</si>
  <si>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</si>
  <si>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</si>
  <si>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</si>
  <si>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</si>
  <si>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</si>
  <si>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</si>
  <si>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</si>
  <si>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</si>
  <si>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</si>
  <si>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</si>
  <si>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</si>
  <si>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</si>
  <si>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</si>
  <si>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</si>
  <si>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</si>
  <si>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</si>
  <si>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</si>
  <si>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</si>
  <si>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</si>
  <si>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</si>
  <si>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</si>
  <si>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</si>
  <si>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</si>
  <si>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</si>
  <si>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</si>
  <si>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</si>
  <si>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</si>
  <si>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</si>
  <si>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</si>
  <si>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</si>
  <si>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</si>
  <si>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</si>
  <si>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</si>
  <si>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</si>
  <si>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</si>
  <si>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</si>
  <si>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</si>
  <si>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</si>
  <si>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</si>
  <si>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</si>
  <si>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</si>
  <si>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</si>
  <si>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</si>
  <si>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</si>
  <si>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</si>
  <si>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</si>
  <si>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</si>
  <si>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</si>
  <si>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</si>
  <si>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</si>
  <si>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</si>
  <si>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</si>
  <si>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</si>
  <si>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</si>
  <si>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</si>
  <si>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</si>
  <si>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</si>
  <si>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</si>
  <si>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</si>
  <si>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</si>
  <si>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</si>
  <si>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</si>
  <si>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</si>
  <si>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</si>
  <si>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</si>
  <si>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</si>
  <si>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</si>
  <si>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</si>
  <si>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</si>
  <si>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</si>
  <si>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</si>
  <si>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</si>
  <si>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</si>
  <si>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</si>
  <si>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</si>
  <si>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</si>
  <si>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</si>
  <si>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</si>
  <si>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</si>
  <si>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</si>
  <si>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</si>
  <si>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</si>
  <si>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</si>
  <si>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</si>
  <si>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</si>
  <si>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</si>
  <si>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</si>
  <si>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</si>
  <si>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</si>
  <si>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</si>
  <si>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</si>
  <si>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</si>
  <si>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</si>
  <si>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</si>
  <si>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</si>
  <si>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</si>
  <si>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</si>
  <si>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</si>
  <si>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</si>
  <si>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</si>
  <si>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</si>
  <si>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</si>
  <si>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</si>
  <si>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</si>
  <si>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</si>
  <si>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</si>
  <si>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</si>
  <si>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</si>
  <si>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</si>
  <si>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</si>
  <si>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</si>
  <si>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</si>
  <si>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</si>
  <si>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</si>
  <si>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</si>
  <si>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</si>
  <si>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</si>
  <si>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</si>
  <si>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</si>
  <si>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</si>
  <si>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</si>
  <si>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</si>
  <si>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</si>
  <si>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</si>
  <si>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</si>
  <si>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</si>
  <si>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</si>
  <si>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</si>
  <si>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</si>
  <si>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</si>
  <si>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</si>
  <si>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</si>
  <si>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</si>
  <si>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</si>
  <si>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</si>
  <si>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</si>
  <si>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</si>
  <si>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</si>
  <si>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</si>
  <si>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</si>
  <si>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</si>
  <si>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</si>
  <si>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</si>
  <si>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</si>
  <si>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</si>
  <si>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</si>
  <si>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</si>
  <si>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</si>
  <si>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</si>
  <si>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</si>
  <si>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</si>
  <si>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</si>
  <si>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</si>
  <si>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</si>
  <si>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</si>
  <si>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</si>
  <si>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</si>
  <si>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</si>
  <si>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</si>
  <si>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</si>
  <si>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</si>
  <si>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</si>
  <si>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</si>
  <si>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</si>
  <si>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</si>
  <si>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</si>
  <si>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</si>
  <si>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</si>
  <si>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</si>
  <si>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</si>
  <si>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</si>
  <si>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</si>
  <si>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</si>
  <si>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</si>
  <si>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</si>
  <si>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</si>
  <si>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</si>
  <si>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</si>
  <si>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</si>
  <si>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</si>
  <si>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</si>
  <si>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</si>
  <si>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</si>
  <si>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</si>
  <si>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</si>
  <si>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</si>
  <si>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</si>
  <si>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</si>
  <si>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</si>
  <si>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</si>
  <si>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</si>
  <si>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</si>
  <si>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</si>
  <si>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</si>
  <si>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</si>
  <si>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</si>
  <si>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</si>
  <si>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</si>
  <si>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</si>
  <si>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</si>
  <si>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</si>
  <si>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</si>
  <si>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</si>
  <si>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</si>
  <si>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</si>
  <si>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</si>
  <si>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</si>
  <si>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</si>
  <si>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</si>
  <si>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</si>
  <si>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</si>
  <si>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</si>
  <si>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</si>
  <si>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</si>
  <si>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</si>
  <si>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</si>
  <si>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</si>
  <si>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</si>
  <si>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</si>
  <si>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</si>
  <si>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</si>
  <si>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</si>
  <si>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</si>
  <si>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</si>
  <si>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</si>
  <si>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</si>
  <si>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</si>
  <si>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</si>
  <si>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</si>
  <si>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</si>
  <si>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</si>
  <si>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</si>
  <si>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</si>
  <si>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</si>
  <si>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</si>
  <si>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</si>
  <si>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</si>
  <si>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</si>
  <si>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</si>
  <si>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</si>
  <si>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</si>
  <si>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</si>
  <si>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</si>
  <si>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</si>
  <si>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</si>
  <si>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</si>
  <si>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</si>
  <si>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</si>
  <si>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</si>
  <si>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</si>
  <si>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</si>
  <si>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</si>
  <si>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</si>
  <si>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</si>
  <si>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</si>
  <si>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</si>
  <si>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</si>
  <si>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</si>
  <si>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</si>
  <si>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</si>
  <si>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</si>
  <si>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</si>
  <si>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</si>
  <si>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</si>
  <si>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</si>
  <si>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</si>
  <si>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</si>
  <si>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</si>
  <si>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</si>
  <si>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</si>
  <si>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</si>
  <si>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</si>
  <si>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</si>
  <si>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</si>
  <si>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</si>
  <si>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</si>
  <si>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</si>
  <si>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</si>
  <si>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</si>
  <si>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</si>
  <si>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</si>
  <si>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</si>
  <si>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</si>
  <si>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</si>
  <si>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</si>
  <si>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</si>
  <si>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</si>
  <si>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</si>
  <si>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</si>
  <si>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</si>
  <si>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</si>
  <si>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</si>
  <si>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</si>
  <si>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</si>
  <si>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</si>
  <si>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</si>
  <si>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</si>
  <si>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</si>
  <si>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</si>
  <si>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</si>
  <si>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</si>
  <si>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</si>
  <si>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</si>
  <si>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</si>
  <si>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</si>
  <si>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</si>
  <si>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</si>
  <si>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</si>
  <si>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</si>
  <si>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</si>
  <si>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</si>
  <si>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</si>
  <si>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</si>
  <si>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</si>
  <si>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</si>
  <si>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</si>
  <si>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</si>
  <si>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</si>
  <si>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</si>
  <si>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</si>
  <si>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</si>
  <si>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</si>
  <si>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</si>
  <si>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</si>
  <si>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</si>
  <si>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</si>
  <si>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</si>
  <si>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</si>
  <si>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</si>
  <si>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</si>
  <si>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</si>
  <si>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</si>
  <si>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</si>
  <si>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</si>
  <si>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</si>
  <si>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</si>
  <si>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</si>
  <si>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</si>
  <si>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</si>
  <si>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</si>
  <si>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</si>
  <si>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</si>
  <si>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</si>
  <si>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</si>
  <si>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</si>
  <si>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</si>
  <si>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</si>
  <si>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</si>
  <si>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</si>
  <si>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</si>
  <si>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</si>
  <si>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</si>
  <si>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</si>
  <si>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</si>
  <si>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</si>
  <si>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</si>
  <si>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</si>
  <si>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</si>
  <si>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</si>
  <si>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</si>
  <si>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</si>
  <si>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</si>
  <si>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</si>
  <si>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</si>
  <si>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</si>
  <si>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</si>
  <si>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</si>
  <si>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</si>
  <si>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</si>
  <si>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</si>
  <si>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</si>
  <si>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</si>
  <si>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</si>
  <si>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</si>
  <si>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</si>
  <si>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</si>
  <si>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</si>
  <si>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</si>
  <si>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</si>
  <si>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</si>
  <si>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</si>
  <si>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</si>
  <si>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</si>
  <si>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</si>
  <si>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</si>
  <si>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</si>
  <si>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</si>
  <si>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</si>
  <si>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</si>
  <si>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</si>
  <si>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</si>
  <si>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</si>
  <si>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</si>
  <si>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</si>
  <si>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</si>
  <si>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</si>
  <si>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</si>
  <si>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</si>
  <si>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</si>
  <si>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</si>
  <si>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</si>
  <si>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</si>
  <si>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</si>
  <si>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</si>
  <si>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</si>
  <si>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</si>
  <si>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</si>
  <si>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</si>
  <si>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</si>
  <si>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</si>
  <si>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</si>
  <si>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</si>
  <si>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</si>
  <si>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</si>
  <si>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</si>
  <si>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</si>
  <si>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</si>
  <si>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</si>
  <si>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</si>
  <si>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</si>
  <si>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</si>
  <si>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</si>
  <si>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</si>
  <si>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</si>
  <si>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</si>
  <si>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</si>
  <si>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</si>
  <si>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</si>
  <si>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</si>
  <si>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</si>
  <si>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</si>
  <si>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</si>
  <si>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</si>
  <si>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</si>
  <si>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</si>
  <si>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</si>
  <si>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</si>
  <si>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</si>
  <si>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</si>
  <si>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</si>
  <si>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</si>
  <si>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</si>
  <si>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</si>
  <si>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</si>
  <si>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</si>
  <si>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</si>
  <si>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</si>
  <si>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</si>
  <si>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</si>
  <si>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</si>
  <si>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</si>
  <si>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</si>
  <si>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</si>
  <si>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</si>
  <si>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</si>
  <si>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</si>
  <si>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</si>
  <si>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</si>
  <si>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</si>
  <si>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</si>
  <si>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</si>
  <si>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</si>
  <si>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</si>
  <si>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</si>
  <si>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</si>
  <si>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</si>
  <si>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</si>
  <si>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</si>
  <si>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</si>
  <si>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</si>
  <si>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</si>
  <si>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</si>
  <si>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</si>
  <si>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</si>
  <si>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</si>
  <si>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</si>
  <si>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</si>
  <si>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</si>
  <si>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</si>
  <si>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</si>
  <si>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</si>
  <si>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</si>
  <si>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</si>
  <si>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</si>
  <si>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</si>
  <si>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</si>
  <si>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</si>
  <si>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</si>
  <si>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</si>
  <si>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</si>
  <si>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</si>
  <si>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</si>
  <si>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</si>
  <si>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</si>
  <si>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</si>
  <si>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</si>
  <si>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</si>
  <si>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</si>
  <si>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</si>
  <si>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</si>
  <si>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</si>
  <si>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</si>
  <si>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</si>
  <si>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</si>
  <si>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</si>
  <si>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</si>
  <si>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</si>
  <si>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</si>
  <si>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</si>
  <si>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</si>
  <si>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</si>
  <si>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</si>
  <si>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</si>
  <si>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</si>
  <si>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</si>
  <si>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</si>
  <si>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</si>
  <si>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</si>
  <si>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</si>
  <si>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</si>
  <si>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</si>
  <si>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</si>
  <si>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</si>
  <si>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</si>
  <si>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</si>
  <si>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</si>
  <si>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</si>
  <si>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</si>
  <si>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</si>
  <si>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</si>
  <si>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</si>
  <si>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</si>
  <si>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</si>
  <si>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</si>
  <si>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</si>
  <si>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</si>
  <si>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</si>
  <si>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</si>
  <si>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</si>
  <si>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</si>
  <si>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</si>
  <si>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</si>
  <si>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</si>
  <si>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</si>
  <si>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</si>
  <si>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</si>
  <si>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</si>
  <si>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</si>
  <si>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</si>
  <si>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</si>
  <si>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</si>
  <si>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</si>
  <si>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</si>
  <si>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</si>
  <si>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</si>
  <si>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</si>
  <si>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</si>
  <si>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</si>
  <si>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</si>
  <si>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</si>
  <si>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</si>
  <si>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</si>
  <si>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</si>
  <si>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</si>
  <si>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</si>
  <si>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</si>
  <si>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</si>
  <si>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</si>
  <si>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</si>
  <si>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</si>
  <si>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</si>
  <si>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</si>
  <si>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</si>
  <si>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</si>
  <si>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</si>
  <si>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</si>
  <si>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</si>
  <si>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</si>
  <si>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</si>
  <si>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</si>
  <si>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</si>
  <si>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</si>
  <si>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</si>
  <si>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</si>
  <si>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</si>
  <si>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</si>
  <si>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</si>
  <si>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</si>
  <si>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</si>
  <si>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</si>
  <si>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</si>
  <si>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</si>
  <si>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</si>
  <si>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</si>
  <si>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</si>
  <si>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</si>
  <si>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</si>
  <si>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</si>
  <si>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</si>
  <si>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</si>
  <si>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</si>
  <si>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</si>
  <si>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</si>
  <si>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</si>
  <si>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</si>
  <si>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</si>
  <si>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</si>
  <si>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</si>
  <si>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</si>
  <si>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</si>
  <si>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</si>
  <si>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</si>
  <si>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</si>
  <si>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</si>
  <si>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</si>
  <si>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</si>
  <si>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</si>
  <si>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</si>
  <si>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</si>
  <si>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</si>
  <si>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</si>
  <si>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</si>
  <si>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</si>
  <si>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</si>
  <si>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</si>
  <si>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</si>
  <si>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</si>
  <si>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</si>
  <si>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</si>
  <si>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</si>
  <si>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</si>
  <si>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</si>
  <si>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</si>
  <si>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</si>
  <si>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</si>
  <si>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</si>
  <si>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</si>
  <si>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</si>
  <si>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</si>
  <si>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</si>
  <si>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</si>
  <si>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</si>
  <si>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</si>
  <si>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</si>
  <si>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</si>
  <si>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</si>
  <si>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</si>
  <si>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</si>
  <si>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</si>
  <si>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</si>
  <si>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</si>
  <si>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</si>
  <si>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</si>
  <si>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</si>
  <si>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</si>
  <si>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</si>
  <si>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</si>
  <si>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</si>
  <si>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</si>
  <si>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</si>
  <si>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</si>
  <si>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</si>
  <si>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</si>
  <si>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</si>
  <si>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</si>
  <si>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</si>
  <si>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</si>
  <si>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</si>
  <si>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</si>
  <si>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</si>
  <si>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</si>
  <si>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</si>
  <si>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</si>
  <si>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</si>
  <si>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</si>
  <si>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</si>
  <si>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</si>
  <si>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</si>
  <si>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</si>
  <si>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</si>
  <si>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</si>
  <si>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</si>
  <si>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</si>
  <si>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</si>
  <si>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</si>
  <si>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</si>
  <si>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</si>
  <si>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</si>
  <si>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</si>
  <si>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</si>
  <si>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</si>
  <si>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</si>
  <si>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</si>
  <si>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</si>
  <si>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</si>
  <si>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</si>
  <si>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</si>
  <si>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</si>
  <si>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</si>
  <si>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</si>
  <si>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</si>
  <si>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</si>
  <si>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</si>
  <si>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</si>
  <si>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</si>
  <si>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</si>
  <si>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</si>
  <si>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</si>
  <si>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</si>
  <si>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</si>
  <si>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</si>
  <si>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</si>
  <si>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</si>
  <si>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</si>
  <si>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</si>
  <si>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</si>
  <si>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</si>
  <si>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</si>
  <si>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</si>
  <si>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</si>
  <si>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</si>
  <si>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</si>
  <si>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</si>
  <si>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</si>
  <si>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</si>
  <si>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</si>
  <si>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</si>
  <si>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</si>
  <si>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</si>
  <si>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</si>
  <si>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</si>
  <si>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</si>
  <si>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</si>
  <si>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</si>
  <si>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</si>
  <si>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</si>
  <si>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</si>
  <si>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</si>
  <si>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</si>
  <si>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</si>
  <si>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</si>
  <si>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</si>
  <si>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</si>
  <si>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</si>
  <si>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</si>
  <si>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</si>
  <si>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</si>
  <si>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</si>
  <si>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</si>
  <si>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</si>
  <si>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</si>
  <si>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</si>
  <si>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</si>
  <si>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</si>
  <si>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</si>
  <si>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</si>
  <si>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</si>
  <si>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</si>
  <si>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</si>
  <si>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</si>
  <si>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</si>
  <si>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</si>
  <si>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</si>
  <si>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</si>
  <si>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</si>
  <si>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</si>
  <si>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</si>
  <si>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</si>
  <si>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</si>
  <si>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</si>
  <si>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</si>
  <si>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</si>
  <si>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</si>
  <si>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</si>
  <si>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</si>
  <si>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</si>
  <si>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</si>
  <si>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</si>
  <si>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</si>
  <si>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</si>
  <si>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</si>
  <si>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</si>
  <si>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</si>
  <si>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</si>
  <si>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</si>
  <si>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</si>
  <si>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</si>
  <si>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</si>
  <si>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</si>
  <si>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</si>
  <si>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</si>
  <si>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</si>
  <si>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</si>
  <si>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</si>
  <si>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</si>
  <si>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</si>
  <si>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</si>
  <si>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</si>
  <si>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</si>
  <si>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</si>
  <si>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</si>
  <si>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</si>
  <si>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</si>
  <si>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</si>
  <si>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</si>
  <si>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</si>
  <si>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</si>
  <si>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</si>
  <si>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</si>
  <si>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</si>
  <si>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</si>
  <si>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</si>
  <si>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</si>
  <si>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</si>
  <si>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</si>
  <si>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</si>
  <si>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</si>
  <si>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</si>
  <si>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</si>
  <si>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</si>
  <si>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</si>
  <si>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</si>
  <si>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</si>
  <si>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</si>
  <si>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</si>
  <si>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</si>
  <si>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</si>
  <si>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</si>
  <si>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</si>
  <si>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</si>
  <si>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</si>
  <si>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</si>
  <si>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</si>
  <si>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</si>
  <si>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</si>
  <si>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</si>
  <si>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</si>
  <si>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</si>
  <si>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</si>
  <si>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</si>
  <si>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</si>
  <si>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</si>
  <si>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</si>
  <si>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</si>
  <si>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</si>
  <si>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</si>
  <si>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</si>
  <si>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</si>
  <si>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</si>
  <si>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</si>
  <si>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</si>
  <si>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</si>
  <si>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</si>
  <si>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</si>
  <si>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</si>
  <si>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</si>
  <si>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</si>
  <si>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</si>
  <si>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</si>
  <si>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</si>
  <si>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</si>
  <si>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</si>
  <si>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</si>
  <si>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</si>
  <si>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</si>
  <si>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</si>
  <si>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</si>
  <si>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</si>
  <si>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</si>
  <si>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</si>
  <si>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</si>
  <si>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</si>
  <si>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</si>
  <si>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</si>
  <si>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</si>
  <si>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</si>
  <si>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</si>
  <si>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</si>
  <si>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</si>
  <si>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</si>
  <si>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</si>
  <si>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</si>
  <si>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</si>
  <si>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</si>
  <si>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</si>
  <si>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</si>
  <si>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</si>
  <si>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</si>
  <si>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</si>
  <si>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</si>
  <si>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</si>
  <si>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</si>
  <si>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</si>
  <si>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</si>
  <si>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</si>
  <si>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</si>
  <si>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</si>
  <si>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</si>
  <si>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</si>
  <si>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</si>
  <si>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</si>
  <si>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</si>
  <si>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</si>
  <si>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</si>
  <si>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</si>
  <si>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</si>
  <si>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</si>
  <si>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</si>
  <si>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</si>
  <si>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</si>
  <si>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</si>
  <si>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</si>
  <si>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</si>
  <si>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</si>
  <si>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</si>
  <si>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</si>
  <si>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</si>
  <si>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</si>
  <si>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</si>
  <si>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</si>
  <si>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</si>
  <si>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</si>
  <si>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</si>
  <si>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</si>
  <si>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</si>
  <si>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</si>
  <si>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</si>
  <si>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</si>
  <si>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</si>
  <si>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</si>
  <si>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</si>
  <si>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</si>
  <si>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</si>
  <si>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</si>
  <si>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</si>
  <si>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</si>
  <si>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</si>
  <si>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</si>
  <si>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</si>
  <si>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</si>
  <si>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</si>
  <si>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</si>
  <si>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</si>
  <si>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</si>
  <si>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</si>
  <si>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</si>
  <si>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</si>
  <si>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</si>
  <si>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</si>
  <si>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</si>
  <si>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</si>
  <si>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</si>
  <si>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</si>
  <si>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</si>
  <si>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</si>
  <si>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</si>
  <si>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</si>
  <si>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</si>
  <si>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</si>
  <si>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</si>
  <si>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</si>
  <si>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</si>
  <si>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</si>
  <si>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</si>
  <si>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</si>
  <si>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</si>
  <si>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</si>
  <si>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</si>
  <si>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</si>
  <si>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</si>
  <si>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</si>
  <si>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</si>
  <si>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</si>
  <si>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</si>
  <si>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</si>
  <si>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</si>
  <si>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</si>
  <si>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</si>
  <si>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</si>
  <si>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</si>
  <si>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</si>
  <si>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</si>
  <si>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</si>
  <si>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</si>
  <si>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</si>
  <si>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</si>
  <si>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</si>
  <si>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</si>
  <si>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</si>
  <si>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</si>
  <si>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</si>
  <si>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</si>
  <si>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</si>
  <si>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</si>
  <si>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</si>
  <si>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</si>
  <si>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</si>
  <si>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</si>
  <si>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</si>
  <si>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</si>
  <si>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</si>
  <si>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</si>
  <si>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</si>
  <si>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</si>
  <si>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</si>
  <si>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</si>
  <si>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</si>
  <si>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</si>
  <si>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</si>
  <si>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</si>
  <si>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</si>
  <si>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</si>
  <si>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</si>
  <si>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</si>
  <si>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</si>
  <si>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</si>
  <si>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</si>
  <si>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</si>
  <si>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</si>
  <si>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</si>
  <si>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</si>
  <si>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</si>
  <si>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</si>
  <si>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</si>
  <si>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</si>
  <si>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</si>
  <si>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</si>
  <si>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</si>
  <si>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</si>
  <si>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</si>
  <si>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</si>
  <si>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</si>
  <si>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</si>
  <si>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</si>
  <si>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</si>
  <si>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</si>
  <si>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</si>
  <si>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</si>
  <si>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</si>
  <si>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</si>
  <si>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</si>
  <si>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</si>
  <si>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</si>
  <si>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</si>
  <si>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</si>
  <si>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</si>
  <si>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</si>
  <si>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</si>
  <si>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</si>
  <si>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</si>
  <si>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</si>
  <si>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</si>
  <si>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</si>
  <si>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</si>
  <si>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</si>
  <si>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</si>
  <si>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</si>
  <si>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</si>
  <si>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</si>
  <si>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</si>
  <si>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</si>
  <si>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</si>
  <si>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</si>
  <si>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</si>
  <si>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</si>
  <si>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</si>
  <si>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</si>
  <si>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</si>
  <si>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</si>
  <si>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</si>
  <si>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</si>
  <si>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</si>
  <si>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</si>
  <si>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</si>
  <si>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</si>
  <si>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</si>
  <si>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</si>
  <si>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</si>
  <si>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</si>
  <si>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</si>
  <si>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</si>
  <si>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</si>
  <si>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</si>
  <si>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</si>
  <si>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</si>
  <si>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</si>
  <si>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</si>
  <si>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</si>
  <si>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</si>
  <si>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</si>
  <si>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</si>
  <si>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</si>
  <si>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</si>
  <si>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</si>
  <si>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</si>
  <si>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</si>
  <si>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</si>
  <si>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</si>
  <si>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</si>
  <si>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</si>
  <si>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</si>
  <si>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</si>
  <si>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</si>
  <si>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</si>
  <si>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</si>
  <si>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</si>
  <si>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</si>
  <si>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</si>
  <si>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</si>
  <si>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</si>
  <si>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</si>
  <si>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</si>
  <si>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</si>
  <si>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</si>
  <si>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</si>
  <si>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</si>
  <si>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</si>
  <si>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</si>
  <si>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</si>
  <si>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</si>
  <si>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</si>
  <si>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</si>
  <si>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</si>
  <si>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</si>
  <si>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</si>
  <si>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</si>
  <si>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</si>
  <si>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</si>
  <si>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</si>
  <si>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</si>
  <si>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</si>
  <si>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</si>
  <si>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</si>
  <si>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</si>
  <si>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</si>
  <si>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</si>
  <si>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</si>
  <si>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</si>
  <si>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</si>
  <si>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</si>
  <si>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</si>
  <si>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</si>
  <si>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</si>
  <si>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</si>
  <si>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</si>
  <si>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</si>
  <si>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</si>
  <si>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</si>
  <si>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</si>
  <si>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</si>
  <si>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</si>
  <si>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</si>
  <si>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</si>
  <si>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</si>
  <si>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</si>
  <si>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</si>
  <si>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</si>
  <si>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</si>
  <si>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</si>
  <si>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</si>
  <si>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</si>
  <si>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</si>
  <si>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</si>
  <si>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</si>
  <si>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</si>
  <si>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</si>
  <si>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</si>
  <si>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</si>
  <si>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</si>
  <si>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</si>
  <si>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</si>
  <si>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</si>
  <si>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</si>
  <si>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</si>
  <si>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</si>
  <si>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</si>
  <si>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</si>
  <si>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</si>
  <si>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</si>
  <si>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</si>
  <si>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</si>
  <si>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</si>
  <si>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</si>
  <si>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</si>
  <si>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</si>
  <si>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</si>
  <si>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</si>
  <si>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</si>
  <si>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</si>
  <si>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</si>
  <si>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</si>
  <si>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</si>
  <si>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</si>
  <si>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</si>
  <si>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</si>
  <si>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</si>
  <si>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</si>
  <si>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</si>
  <si>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</si>
  <si>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</si>
  <si>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</si>
  <si>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</si>
  <si>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</si>
  <si>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</si>
  <si>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</si>
  <si>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</si>
  <si>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</si>
  <si>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</si>
  <si>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</si>
  <si>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</si>
  <si>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</si>
  <si>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</si>
  <si>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</si>
  <si>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</si>
  <si>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</si>
  <si>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</si>
  <si>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</si>
  <si>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</si>
  <si>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</si>
  <si>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</si>
  <si>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</si>
  <si>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</si>
  <si>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</si>
  <si>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</si>
  <si>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</si>
  <si>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</si>
  <si>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</si>
  <si>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</si>
  <si>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</si>
  <si>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</si>
  <si>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</si>
  <si>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</si>
  <si>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</si>
  <si>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</si>
  <si>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</si>
  <si>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</si>
  <si>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</si>
  <si>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</si>
  <si>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</si>
  <si>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</si>
  <si>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</si>
  <si>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</si>
  <si>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</si>
  <si>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</si>
  <si>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</si>
  <si>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</si>
  <si>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</si>
  <si>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</si>
  <si>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</si>
  <si>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</si>
  <si>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</si>
  <si>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</si>
  <si>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</si>
  <si>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</si>
  <si>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</si>
  <si>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</si>
  <si>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</si>
  <si>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</si>
  <si>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</si>
  <si>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</si>
  <si>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</si>
  <si>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</si>
  <si>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</si>
  <si>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</si>
  <si>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</si>
  <si>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</si>
  <si>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</si>
  <si>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</si>
  <si>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</si>
  <si>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</si>
  <si>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</si>
  <si>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</si>
  <si>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</si>
  <si>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</si>
  <si>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</si>
  <si>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</si>
  <si>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</si>
  <si>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</si>
  <si>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</si>
  <si>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</si>
  <si>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</si>
  <si>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</si>
  <si>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</si>
  <si>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</si>
  <si>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</si>
  <si>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</si>
  <si>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</si>
  <si>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</si>
  <si>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</si>
  <si>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</si>
  <si>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</si>
  <si>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</si>
  <si>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</si>
  <si>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</si>
  <si>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</si>
  <si>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</si>
  <si>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</si>
  <si>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</si>
  <si>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</si>
  <si>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</si>
  <si>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</si>
  <si>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</si>
  <si>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</si>
  <si>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</si>
  <si>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</si>
  <si>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</si>
  <si>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</si>
  <si>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</si>
  <si>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</si>
  <si>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</si>
  <si>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</si>
  <si>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</si>
  <si>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</si>
  <si>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</si>
  <si>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</si>
  <si>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</si>
  <si>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</si>
  <si>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</si>
  <si>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</si>
  <si>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</si>
  <si>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</si>
  <si>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</si>
  <si>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</si>
  <si>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</si>
  <si>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</si>
  <si>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</si>
  <si>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</si>
  <si>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</si>
  <si>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</si>
  <si>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</si>
  <si>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</si>
  <si>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</si>
  <si>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</si>
  <si>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</si>
  <si>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</si>
  <si>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</si>
  <si>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</si>
  <si>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</si>
  <si>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</si>
  <si>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</si>
  <si>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</si>
  <si>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</si>
  <si>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</si>
  <si>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</si>
  <si>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</si>
  <si>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</si>
  <si>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</si>
  <si>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</si>
  <si>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</si>
  <si>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</si>
  <si>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</si>
  <si>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</si>
  <si>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</si>
  <si>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</si>
  <si>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</si>
  <si>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</si>
  <si>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</si>
  <si>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</si>
  <si>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</si>
  <si>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</si>
  <si>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</si>
  <si>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</si>
  <si>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</si>
  <si>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</si>
  <si>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</si>
  <si>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</si>
  <si>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</si>
  <si>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</si>
  <si>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</si>
  <si>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</si>
  <si>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</si>
  <si>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</si>
  <si>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</si>
  <si>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</si>
  <si>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</si>
  <si>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</si>
  <si>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</si>
  <si>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</si>
  <si>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</si>
  <si>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</si>
  <si>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</si>
  <si>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</si>
  <si>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</si>
  <si>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</si>
  <si>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</si>
  <si>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</si>
  <si>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</si>
  <si>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</si>
  <si>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</si>
  <si>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</si>
  <si>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</si>
  <si>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</si>
  <si>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</si>
  <si>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</si>
  <si>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</si>
  <si>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</si>
  <si>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</si>
  <si>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</si>
  <si>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</si>
  <si>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</si>
  <si>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</si>
  <si>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</si>
  <si>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</si>
  <si>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</si>
  <si>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</si>
  <si>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</si>
  <si>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</si>
  <si>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</si>
  <si>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</si>
  <si>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</si>
  <si>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</si>
  <si>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</si>
  <si>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</si>
  <si>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</si>
  <si>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</si>
  <si>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</si>
  <si>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</si>
  <si>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</si>
  <si>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</si>
  <si>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</si>
  <si>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</si>
  <si>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</si>
  <si>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</si>
  <si>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</si>
  <si>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</si>
  <si>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</si>
  <si>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</si>
  <si>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</si>
  <si>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</si>
  <si>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</si>
  <si>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</si>
  <si>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</si>
  <si>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</si>
  <si>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</si>
  <si>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</si>
  <si>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</si>
  <si>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</si>
  <si>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</si>
  <si>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</si>
  <si>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</si>
  <si>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</si>
  <si>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</si>
  <si>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</si>
  <si>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</si>
  <si>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</si>
  <si>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</si>
  <si>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</si>
  <si>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</si>
  <si>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</si>
  <si>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</si>
  <si>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</si>
  <si>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</si>
  <si>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</si>
  <si>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</si>
  <si>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</si>
  <si>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</si>
  <si>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</si>
  <si>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</si>
  <si>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</si>
  <si>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</si>
  <si>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</si>
  <si>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</si>
  <si>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</si>
  <si>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</si>
  <si>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</si>
  <si>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</si>
  <si>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</si>
  <si>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</si>
  <si>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</si>
  <si>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</si>
  <si>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</si>
  <si>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</si>
  <si>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</si>
  <si>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</si>
  <si>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</si>
  <si>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</si>
  <si>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</si>
  <si>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</si>
  <si>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</si>
  <si>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</si>
  <si>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</si>
  <si>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</si>
  <si>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</si>
  <si>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</si>
  <si>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</si>
  <si>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</si>
  <si>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</si>
  <si>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</si>
  <si>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</si>
  <si>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</si>
  <si>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</si>
  <si>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</si>
  <si>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</si>
  <si>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</si>
  <si>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</si>
  <si>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</si>
  <si>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</si>
  <si>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</si>
  <si>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</si>
  <si>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</si>
  <si>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</si>
  <si>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</si>
  <si>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</si>
  <si>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</si>
  <si>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</si>
  <si>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</si>
  <si>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</si>
  <si>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</si>
  <si>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</si>
  <si>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</si>
  <si>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</si>
  <si>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</si>
  <si>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</si>
  <si>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</si>
  <si>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</si>
  <si>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</si>
  <si>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</si>
  <si>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</si>
  <si>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</si>
  <si>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</si>
  <si>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</si>
  <si>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</si>
  <si>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</si>
  <si>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</si>
  <si>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</si>
  <si>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</si>
  <si>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</si>
  <si>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</si>
  <si>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</si>
  <si>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</si>
  <si>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</si>
  <si>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</si>
  <si>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</si>
  <si>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</si>
  <si>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</si>
  <si>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</si>
  <si>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</si>
  <si>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</si>
  <si>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</si>
  <si>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</si>
  <si>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</si>
  <si>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</si>
  <si>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</si>
  <si>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</si>
  <si>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</si>
  <si>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</si>
  <si>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</si>
  <si>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</si>
  <si>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</si>
  <si>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</si>
  <si>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</si>
  <si>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</si>
  <si>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</si>
  <si>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</si>
  <si>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</si>
  <si>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</si>
  <si>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</si>
  <si>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</si>
  <si>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</si>
  <si>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</si>
  <si>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</si>
  <si>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</si>
  <si>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</si>
  <si>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</si>
  <si>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</si>
  <si>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</si>
  <si>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</si>
  <si>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</si>
  <si>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</si>
  <si>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</si>
  <si>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</si>
  <si>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</si>
  <si>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</si>
  <si>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</si>
  <si>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</si>
  <si>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</si>
  <si>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</si>
  <si>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</si>
  <si>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</si>
  <si>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</si>
  <si>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</si>
  <si>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</si>
  <si>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</si>
  <si>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</si>
  <si>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</si>
  <si>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</si>
  <si>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</si>
  <si>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</si>
  <si>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</si>
  <si>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</si>
  <si>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</si>
  <si>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</si>
  <si>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</si>
  <si>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</si>
  <si>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</si>
  <si>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</si>
  <si>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</si>
  <si>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</si>
  <si>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</si>
  <si>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</si>
  <si>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</si>
  <si>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</si>
  <si>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</si>
  <si>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</si>
  <si>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</si>
  <si>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</si>
  <si>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</si>
  <si>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</si>
  <si>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</si>
  <si>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</si>
  <si>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</si>
  <si>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</si>
  <si>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</si>
  <si>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</si>
  <si>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</si>
  <si>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</si>
  <si>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</si>
  <si>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</si>
  <si>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</si>
  <si>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</si>
  <si>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</si>
  <si>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</si>
  <si>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</si>
  <si>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</si>
  <si>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</si>
  <si>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</si>
  <si>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</si>
  <si>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</si>
  <si>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</si>
  <si>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</si>
  <si>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</si>
  <si>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</si>
  <si>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</si>
  <si>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</si>
  <si>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</si>
  <si>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</si>
  <si>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</si>
  <si>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</si>
  <si>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</si>
  <si>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</si>
  <si>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</si>
  <si>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</si>
  <si>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</si>
  <si>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</si>
  <si>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</si>
  <si>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</si>
  <si>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</si>
  <si>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</si>
  <si>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</si>
  <si>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</si>
  <si>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</si>
  <si>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</si>
  <si>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</si>
  <si>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</si>
  <si>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</si>
  <si>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</si>
  <si>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</si>
  <si>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</si>
  <si>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</si>
  <si>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</si>
  <si>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</si>
  <si>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</si>
  <si>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</si>
  <si>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</si>
  <si>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</si>
  <si>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</si>
  <si>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</si>
  <si>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</si>
  <si>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</si>
  <si>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</si>
  <si>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</si>
  <si>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</si>
  <si>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</si>
  <si>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</si>
  <si>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</si>
  <si>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</si>
  <si>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</si>
  <si>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</si>
  <si>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</si>
  <si>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</si>
  <si>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</si>
  <si>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</si>
  <si>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</si>
  <si>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</si>
  <si>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</si>
  <si>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</si>
  <si>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</si>
  <si>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</si>
  <si>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</si>
  <si>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</si>
  <si>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</si>
  <si>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</si>
  <si>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</si>
  <si>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</si>
  <si>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</si>
  <si>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</si>
  <si>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</si>
  <si>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</si>
  <si>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</si>
  <si>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</si>
  <si>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</si>
  <si>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</si>
  <si>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</si>
  <si>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</si>
  <si>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</si>
  <si>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</si>
  <si>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</si>
  <si>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</si>
  <si>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</si>
  <si>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</si>
  <si>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</si>
  <si>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</si>
  <si>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</si>
  <si>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</si>
  <si>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</si>
  <si>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</si>
  <si>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</si>
  <si>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</si>
  <si>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</si>
  <si>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</si>
  <si>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</si>
  <si>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</si>
  <si>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</si>
  <si>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</si>
  <si>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</si>
  <si>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</si>
  <si>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</si>
  <si>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</si>
  <si>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</si>
  <si>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</si>
  <si>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</si>
  <si>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</si>
  <si>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</si>
  <si>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</si>
  <si>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</si>
  <si>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</si>
  <si>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</si>
  <si>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</si>
  <si>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</si>
  <si>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</si>
  <si>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</si>
  <si>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</si>
  <si>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</si>
  <si>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</si>
  <si>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</si>
  <si>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</si>
  <si>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</si>
  <si>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</si>
  <si>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</si>
  <si>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</si>
  <si>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</si>
  <si>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</si>
  <si>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</si>
  <si>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</si>
  <si>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</si>
  <si>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</si>
  <si>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</si>
  <si>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</si>
  <si>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</si>
  <si>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</si>
  <si>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</si>
  <si>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</si>
  <si>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</si>
  <si>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</si>
  <si>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</si>
  <si>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</si>
  <si>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</si>
  <si>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</si>
  <si>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</si>
  <si>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</si>
  <si>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</si>
  <si>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</si>
  <si>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</si>
  <si>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</si>
  <si>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</si>
  <si>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</si>
  <si>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</si>
  <si>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</si>
  <si>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</si>
  <si>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</si>
  <si>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</si>
  <si>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</si>
  <si>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</si>
  <si>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</si>
  <si>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</si>
  <si>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</si>
  <si>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</si>
  <si>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</si>
  <si>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</si>
  <si>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</si>
  <si>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</si>
  <si>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</si>
  <si>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</si>
  <si>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</si>
  <si>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</si>
  <si>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</si>
  <si>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</si>
  <si>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</si>
  <si>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</si>
  <si>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</si>
  <si>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</si>
  <si>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</si>
  <si>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</si>
  <si>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</si>
  <si>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</si>
  <si>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</si>
  <si>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</si>
  <si>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</si>
  <si>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</si>
  <si>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</si>
  <si>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</si>
  <si>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</si>
  <si>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</si>
  <si>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</si>
  <si>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</si>
  <si>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</si>
  <si>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</si>
  <si>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</si>
  <si>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</si>
  <si>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</si>
  <si>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</si>
  <si>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</si>
  <si>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</si>
  <si>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</si>
  <si>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</si>
  <si>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</si>
  <si>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</si>
  <si>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</si>
  <si>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</si>
  <si>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</si>
  <si>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</si>
  <si>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</si>
  <si>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</si>
  <si>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</si>
  <si>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</si>
  <si>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</si>
  <si>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</si>
  <si>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</si>
  <si>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</si>
  <si>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</si>
  <si>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</si>
  <si>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</si>
  <si>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</si>
  <si>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</si>
  <si>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</si>
  <si>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</si>
  <si>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</si>
  <si>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</si>
  <si>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</si>
  <si>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</si>
  <si>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</si>
  <si>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</si>
  <si>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</si>
  <si>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</si>
  <si>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</si>
  <si>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</si>
  <si>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</si>
  <si>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</si>
  <si>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</si>
  <si>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</si>
  <si>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</si>
  <si>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</si>
  <si>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</si>
  <si>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</si>
  <si>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</si>
  <si>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</si>
  <si>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</si>
  <si>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</si>
  <si>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</si>
  <si>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</si>
  <si>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</si>
  <si>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</si>
  <si>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</si>
  <si>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</si>
  <si>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</si>
  <si>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</si>
  <si>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</si>
  <si>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</si>
  <si>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</si>
  <si>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</si>
  <si>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</si>
  <si>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</si>
  <si>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</si>
  <si>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</si>
  <si>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</si>
  <si>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</si>
  <si>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</si>
  <si>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</si>
  <si>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</si>
  <si>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</si>
  <si>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</si>
  <si>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</si>
  <si>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</si>
  <si>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</si>
  <si>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</si>
  <si>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</si>
  <si>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</si>
  <si>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</si>
  <si>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</si>
  <si>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</si>
  <si>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</si>
  <si>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</si>
  <si>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</si>
  <si>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</si>
  <si>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</si>
  <si>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</si>
  <si>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</si>
  <si>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</si>
  <si>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</si>
  <si>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</si>
  <si>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</si>
  <si>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</si>
  <si>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</si>
  <si>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</si>
  <si>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</si>
  <si>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</si>
  <si>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</si>
  <si>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</si>
  <si>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</si>
  <si>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</si>
  <si>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</si>
  <si>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</si>
  <si>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</si>
  <si>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</si>
  <si>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</si>
  <si>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</si>
  <si>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</si>
  <si>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</si>
  <si>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</si>
  <si>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</si>
  <si>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</si>
  <si>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</si>
  <si>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</si>
  <si>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</si>
  <si>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</si>
  <si>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</si>
  <si>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</si>
  <si>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</si>
  <si>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</si>
  <si>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</si>
  <si>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</si>
  <si>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</si>
  <si>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</si>
  <si>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</si>
  <si>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</si>
  <si>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</si>
  <si>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</si>
  <si>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</si>
  <si>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</si>
  <si>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</si>
  <si>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</si>
  <si>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</si>
  <si>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</si>
  <si>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</si>
  <si>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</si>
  <si>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</si>
  <si>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</si>
  <si>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</si>
  <si>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</si>
  <si>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</si>
  <si>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</si>
  <si>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</si>
  <si>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</si>
  <si>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</si>
  <si>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</si>
  <si>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</si>
  <si>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</si>
  <si>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</si>
  <si>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</si>
  <si>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</si>
  <si>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</si>
  <si>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</si>
  <si>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</si>
  <si>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</si>
  <si>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</si>
  <si>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</si>
  <si>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</si>
  <si>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</si>
  <si>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</si>
  <si>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</si>
  <si>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</si>
  <si>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</si>
  <si>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</si>
  <si>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</si>
  <si>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</si>
  <si>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</si>
  <si>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</si>
  <si>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</si>
  <si>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</si>
  <si>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</si>
  <si>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</si>
  <si>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</si>
  <si>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</si>
  <si>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</si>
  <si>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</si>
  <si>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</si>
  <si>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</si>
  <si>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</si>
  <si>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</si>
  <si>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</si>
  <si>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</si>
  <si>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</si>
  <si>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</si>
  <si>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</si>
  <si>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</si>
  <si>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</si>
  <si>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</si>
  <si>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</si>
  <si>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</si>
  <si>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</si>
  <si>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</si>
  <si>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</si>
  <si>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</si>
  <si>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</si>
  <si>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</si>
  <si>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</si>
  <si>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</si>
  <si>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</si>
  <si>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</si>
  <si>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</si>
  <si>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</si>
  <si>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</si>
  <si>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</si>
  <si>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</si>
  <si>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</si>
  <si>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</si>
  <si>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</si>
  <si>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</si>
  <si>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</si>
  <si>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</si>
  <si>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</si>
  <si>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</si>
  <si>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</si>
  <si>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</si>
  <si>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</si>
  <si>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</si>
  <si>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</si>
  <si>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</si>
  <si>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</si>
  <si>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</si>
  <si>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</si>
  <si>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</si>
  <si>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</si>
  <si>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</si>
  <si>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</si>
  <si>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</si>
  <si>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</si>
  <si>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</si>
  <si>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</si>
  <si>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</si>
  <si>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</si>
  <si>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</si>
  <si>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</si>
  <si>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</si>
  <si>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</si>
  <si>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</si>
  <si>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</si>
  <si>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</si>
  <si>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</si>
  <si>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</si>
  <si>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</si>
  <si>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</si>
  <si>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</si>
  <si>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</si>
  <si>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</si>
  <si>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</si>
  <si>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</si>
  <si>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</si>
  <si>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</si>
  <si>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</si>
  <si>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</si>
  <si>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</si>
  <si>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</si>
  <si>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</si>
  <si>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</si>
  <si>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</si>
  <si>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</si>
  <si>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</si>
  <si>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</si>
  <si>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</si>
  <si>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</si>
  <si>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</si>
  <si>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</si>
  <si>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</si>
  <si>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</si>
  <si>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</si>
  <si>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</si>
  <si>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</si>
  <si>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</si>
  <si>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</si>
  <si>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</si>
  <si>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</si>
  <si>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</si>
  <si>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</si>
  <si>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</si>
  <si>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</si>
  <si>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</si>
  <si>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</si>
  <si>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</si>
  <si>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</si>
  <si>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</si>
  <si>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</si>
  <si>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</si>
  <si>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</si>
  <si>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</si>
  <si>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</si>
  <si>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</si>
  <si>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</si>
  <si>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</si>
  <si>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</si>
  <si>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</si>
  <si>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</si>
  <si>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</si>
  <si>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</si>
  <si>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</si>
  <si>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</si>
  <si>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</si>
  <si>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</si>
  <si>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</si>
  <si>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</si>
  <si>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</si>
  <si>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</si>
  <si>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</si>
  <si>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</si>
  <si>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</si>
  <si>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</si>
  <si>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</si>
  <si>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</si>
  <si>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</si>
  <si>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</si>
  <si>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</si>
  <si>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</si>
  <si>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</si>
  <si>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</si>
  <si>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</si>
  <si>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</si>
  <si>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</si>
  <si>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</si>
  <si>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</si>
  <si>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</si>
  <si>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</si>
  <si>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</si>
  <si>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</si>
  <si>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</si>
  <si>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</si>
  <si>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</si>
  <si>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</si>
  <si>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</si>
  <si>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</si>
  <si>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</si>
  <si>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</si>
  <si>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</si>
  <si>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</si>
  <si>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</si>
  <si>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</si>
  <si>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</si>
  <si>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</si>
  <si>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</si>
  <si>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</si>
  <si>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</si>
  <si>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</si>
  <si>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</si>
  <si>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</si>
  <si>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</si>
  <si>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</si>
  <si>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</si>
  <si>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</si>
  <si>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</si>
  <si>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</si>
  <si>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</si>
  <si>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</si>
  <si>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</si>
  <si>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</si>
  <si>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</si>
  <si>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</si>
  <si>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</si>
  <si>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</si>
  <si>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</si>
  <si>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</si>
  <si>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</si>
  <si>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</si>
  <si>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</si>
  <si>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</si>
  <si>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</si>
  <si>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</si>
  <si>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</si>
  <si>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</si>
  <si>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</si>
  <si>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</si>
  <si>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</si>
  <si>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</si>
  <si>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</si>
  <si>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</si>
  <si>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</si>
  <si>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</si>
  <si>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</si>
  <si>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</si>
  <si>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</si>
  <si>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</si>
  <si>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</si>
  <si>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</si>
  <si>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</si>
  <si>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</si>
  <si>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</si>
  <si>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</si>
  <si>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</si>
  <si>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</si>
  <si>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</si>
  <si>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</si>
  <si>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</si>
  <si>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</si>
  <si>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</si>
  <si>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</si>
  <si>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</si>
  <si>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</si>
  <si>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</si>
  <si>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</si>
  <si>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</si>
  <si>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</si>
  <si>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</si>
  <si>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</si>
  <si>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</si>
  <si>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</si>
  <si>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</si>
  <si>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</si>
  <si>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</si>
  <si>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</si>
  <si>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</si>
  <si>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</si>
  <si>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</si>
  <si>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</si>
  <si>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</si>
  <si>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</si>
  <si>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</si>
  <si>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</si>
  <si>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</si>
  <si>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</si>
  <si>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</si>
  <si>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</si>
  <si>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</si>
  <si>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</si>
  <si>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</si>
  <si>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</si>
  <si>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</si>
  <si>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</si>
  <si>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</si>
  <si>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</si>
  <si>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</si>
  <si>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</si>
  <si>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</si>
  <si>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</si>
  <si>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</si>
  <si>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</si>
  <si>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</si>
  <si>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</si>
  <si>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</si>
  <si>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</si>
  <si>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</si>
  <si>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</si>
  <si>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</si>
  <si>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</si>
  <si>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</si>
  <si>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</si>
  <si>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</si>
  <si>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</si>
  <si>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</si>
  <si>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</si>
  <si>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</si>
  <si>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</si>
  <si>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</si>
  <si>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</si>
  <si>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</si>
  <si>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</si>
  <si>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</si>
  <si>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</si>
  <si>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</si>
  <si>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</si>
  <si>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</si>
  <si>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</si>
  <si>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</si>
  <si>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</si>
  <si>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</si>
  <si>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</si>
  <si>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</si>
  <si>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</si>
  <si>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</si>
  <si>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</si>
  <si>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</si>
  <si>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</si>
  <si>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</si>
  <si>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</si>
  <si>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</si>
  <si>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</si>
  <si>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</si>
  <si>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</si>
  <si>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</si>
  <si>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</si>
  <si>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</si>
  <si>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</si>
  <si>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</si>
  <si>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</si>
  <si>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</si>
  <si>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</si>
  <si>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</si>
  <si>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</si>
  <si>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</si>
  <si>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</si>
  <si>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</si>
  <si>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</si>
  <si>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</si>
  <si>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</si>
  <si>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</si>
  <si>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</si>
  <si>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</si>
  <si>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</si>
  <si>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</si>
  <si>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</si>
  <si>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</si>
  <si>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</si>
  <si>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</si>
  <si>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</si>
  <si>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</si>
  <si>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</si>
  <si>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</si>
  <si>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</si>
  <si>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</si>
  <si>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</si>
  <si>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</si>
  <si>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</si>
  <si>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</si>
  <si>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</si>
  <si>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</si>
  <si>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</si>
  <si>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</si>
  <si>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</si>
  <si>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</si>
  <si>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</si>
  <si>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</si>
  <si>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</si>
  <si>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</si>
  <si>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</si>
  <si>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</si>
  <si>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</si>
  <si>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</si>
  <si>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</si>
  <si>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</si>
  <si>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</si>
  <si>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</si>
  <si>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</si>
  <si>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</si>
  <si>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</si>
  <si>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</si>
  <si>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</si>
  <si>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</si>
  <si>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</si>
  <si>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</si>
  <si>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</si>
  <si>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</si>
  <si>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</si>
  <si>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</si>
  <si>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</si>
  <si>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</si>
  <si>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</si>
  <si>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</si>
  <si>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</si>
  <si>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</si>
  <si>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</si>
  <si>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</si>
  <si>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</si>
  <si>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</si>
  <si>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</si>
  <si>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</si>
  <si>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</si>
  <si>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</si>
  <si>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</si>
  <si>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</si>
  <si>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</si>
  <si>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</si>
  <si>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</si>
  <si>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</si>
  <si>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</si>
  <si>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</si>
  <si>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</si>
  <si>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</si>
  <si>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</si>
  <si>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</si>
  <si>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</si>
  <si>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</si>
  <si>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</si>
  <si>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</si>
  <si>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</si>
  <si>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</si>
  <si>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</si>
  <si>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</si>
  <si>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</si>
  <si>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</si>
  <si>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</si>
  <si>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</si>
  <si>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</si>
  <si>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</si>
  <si>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</si>
  <si>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</si>
  <si>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</si>
  <si>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</si>
  <si>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</si>
  <si>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</si>
  <si>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</si>
  <si>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</si>
  <si>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</si>
  <si>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</si>
  <si>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</si>
  <si>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</si>
  <si>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</si>
  <si>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</si>
  <si>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</si>
  <si>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</si>
  <si>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</si>
  <si>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</si>
  <si>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</si>
  <si>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</si>
  <si>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</si>
  <si>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</si>
  <si>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</si>
  <si>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</si>
  <si>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</si>
  <si>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</si>
  <si>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</si>
  <si>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</si>
  <si>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</si>
  <si>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</si>
  <si>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</si>
  <si>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</si>
  <si>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</si>
  <si>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</si>
  <si>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</si>
  <si>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</si>
  <si>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</si>
  <si>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</si>
  <si>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</si>
  <si>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</si>
  <si>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</si>
  <si>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</si>
  <si>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</si>
  <si>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</si>
  <si>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</si>
  <si>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</si>
  <si>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</si>
  <si>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</si>
  <si>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</si>
  <si>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</si>
  <si>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</si>
  <si>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</si>
  <si>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</si>
  <si>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</si>
  <si>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</si>
  <si>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</si>
  <si>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</si>
  <si>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</si>
  <si>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</si>
  <si>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</si>
  <si>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</si>
  <si>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</si>
  <si>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</si>
  <si>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</si>
  <si>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</si>
  <si>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</si>
  <si>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</si>
  <si>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</si>
  <si>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</si>
  <si>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</si>
  <si>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</si>
  <si>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</si>
  <si>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</si>
  <si>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</si>
  <si>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</si>
  <si>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</si>
  <si>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</si>
  <si>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</si>
  <si>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</si>
  <si>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</si>
  <si>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</si>
  <si>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</si>
  <si>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</si>
  <si>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</si>
  <si>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</si>
  <si>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</si>
  <si>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</si>
  <si>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</si>
  <si>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</si>
  <si>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</si>
  <si>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</si>
  <si>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</si>
  <si>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</si>
  <si>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</si>
  <si>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</si>
  <si>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</si>
  <si>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</si>
  <si>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</si>
  <si>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</si>
  <si>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</si>
  <si>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</si>
  <si>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</si>
  <si>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</si>
  <si>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</si>
  <si>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</si>
  <si>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</si>
  <si>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</si>
  <si>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</si>
  <si>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</si>
  <si>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</si>
  <si>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</si>
  <si>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</si>
  <si>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</si>
  <si>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</si>
  <si>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</si>
  <si>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</si>
  <si>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</si>
  <si>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</si>
  <si>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</si>
  <si>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</si>
  <si>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</si>
  <si>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</si>
  <si>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</si>
  <si>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</si>
  <si>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</si>
  <si>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</si>
  <si>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</si>
  <si>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</si>
  <si>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</si>
  <si>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</si>
  <si>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</si>
  <si>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</si>
  <si>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</si>
  <si>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</si>
  <si>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</si>
  <si>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</si>
  <si>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</si>
  <si>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</si>
  <si>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</si>
  <si>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</si>
  <si>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</si>
  <si>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</si>
  <si>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</si>
  <si>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</si>
  <si>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</si>
  <si>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</si>
  <si>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</si>
  <si>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</si>
  <si>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</si>
  <si>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</si>
  <si>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</si>
  <si>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</si>
  <si>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</si>
  <si>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</si>
  <si>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</si>
  <si>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</si>
  <si>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</si>
  <si>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</si>
  <si>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</si>
  <si>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</si>
  <si>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</si>
  <si>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</si>
  <si>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</si>
  <si>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</si>
  <si>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</si>
  <si>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</si>
  <si>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</si>
  <si>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</si>
  <si>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</si>
  <si>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</si>
  <si>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</si>
  <si>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</si>
  <si>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</si>
  <si>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</si>
  <si>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</si>
  <si>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</si>
  <si>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</si>
  <si>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</si>
  <si>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</si>
  <si>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</si>
  <si>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</si>
  <si>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</si>
  <si>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</si>
  <si>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</si>
  <si>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</si>
  <si>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</si>
  <si>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</si>
  <si>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</si>
  <si>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</si>
  <si>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</si>
  <si>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</si>
  <si>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</si>
  <si>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</si>
  <si>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</si>
  <si>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</si>
  <si>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</si>
  <si>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</si>
  <si>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</si>
  <si>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</si>
  <si>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</si>
  <si>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</si>
  <si>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</si>
  <si>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</si>
  <si>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</si>
  <si>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</si>
  <si>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</si>
  <si>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</si>
  <si>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</si>
  <si>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</si>
  <si>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</si>
  <si>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</si>
  <si>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</si>
  <si>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</si>
  <si>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</si>
  <si>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</si>
  <si>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</si>
  <si>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</si>
  <si>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</si>
  <si>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</si>
  <si>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</si>
  <si>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</si>
  <si>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</si>
  <si>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</si>
  <si>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</si>
  <si>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</si>
  <si>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</si>
  <si>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</si>
  <si>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</si>
  <si>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</si>
  <si>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</si>
  <si>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</si>
  <si>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</si>
  <si>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</si>
  <si>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</si>
  <si>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</si>
  <si>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</si>
  <si>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</si>
  <si>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</si>
  <si>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</si>
  <si>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</si>
  <si>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</si>
  <si>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</si>
  <si>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</si>
  <si>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</si>
  <si>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</si>
  <si>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</si>
  <si>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</si>
  <si>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</si>
  <si>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</si>
  <si>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</si>
  <si>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</si>
  <si>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</si>
  <si>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</si>
  <si>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</si>
  <si>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</si>
  <si>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</si>
  <si>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</si>
  <si>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</si>
  <si>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</si>
  <si>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</si>
  <si>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</si>
  <si>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</si>
  <si>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</si>
  <si>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</si>
  <si>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</si>
  <si>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</si>
  <si>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</si>
  <si>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</si>
  <si>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</si>
  <si>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</si>
  <si>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</si>
  <si>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</si>
  <si>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</si>
  <si>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</si>
  <si>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</si>
  <si>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</si>
  <si>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</si>
  <si>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</si>
  <si>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</si>
  <si>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</si>
  <si>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</si>
  <si>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</si>
  <si>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</si>
  <si>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</si>
  <si>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</si>
  <si>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</si>
  <si>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</si>
  <si>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</si>
  <si>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</si>
  <si>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</si>
  <si>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</si>
  <si>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</si>
  <si>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</si>
  <si>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</si>
  <si>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</si>
  <si>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</si>
  <si>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</si>
  <si>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</si>
  <si>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</si>
  <si>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</si>
  <si>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</si>
  <si>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</si>
  <si>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</si>
  <si>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</si>
  <si>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</si>
  <si>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</si>
  <si>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</si>
  <si>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</si>
  <si>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</si>
  <si>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</si>
  <si>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</si>
  <si>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</si>
  <si>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</si>
  <si>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</si>
  <si>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</si>
  <si>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</si>
  <si>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</si>
  <si>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</si>
  <si>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</si>
  <si>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</si>
  <si>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</si>
  <si>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</si>
  <si>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</si>
  <si>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</si>
  <si>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</si>
  <si>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</si>
  <si>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</si>
  <si>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</si>
  <si>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</si>
  <si>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</si>
  <si>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</si>
  <si>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</si>
  <si>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</si>
  <si>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</si>
  <si>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</si>
  <si>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</si>
  <si>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</si>
  <si>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</si>
  <si>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</si>
  <si>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</si>
  <si>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</si>
  <si>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</si>
  <si>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</si>
  <si>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</si>
  <si>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</si>
  <si>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</si>
  <si>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</si>
  <si>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</si>
  <si>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</si>
  <si>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</si>
  <si>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</si>
  <si>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</si>
  <si>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</si>
  <si>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</si>
  <si>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</si>
  <si>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</si>
  <si>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</si>
  <si>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</si>
  <si>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</si>
  <si>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</si>
  <si>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</si>
  <si>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</si>
  <si>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</si>
  <si>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</si>
  <si>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</si>
  <si>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</si>
  <si>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</si>
  <si>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</si>
  <si>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</si>
  <si>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</si>
  <si>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</si>
  <si>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</si>
  <si>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</si>
  <si>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</si>
  <si>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</si>
  <si>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</si>
  <si>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</si>
  <si>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</si>
  <si>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</si>
  <si>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</si>
  <si>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</si>
  <si>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</si>
  <si>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</si>
  <si>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</si>
  <si>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</si>
  <si>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</si>
  <si>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</si>
  <si>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</si>
  <si>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</si>
  <si>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</si>
  <si>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</si>
  <si>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</si>
  <si>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</si>
  <si>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</si>
  <si>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</si>
  <si>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</si>
  <si>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</si>
  <si>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</si>
  <si>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</si>
  <si>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</si>
  <si>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</si>
  <si>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</si>
  <si>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</si>
  <si>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</si>
  <si>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</si>
  <si>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</si>
  <si>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</si>
  <si>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</si>
  <si>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</si>
  <si>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</si>
  <si>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</si>
  <si>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</si>
  <si>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</si>
  <si>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</si>
  <si>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</si>
  <si>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</si>
  <si>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</si>
  <si>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</si>
  <si>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</si>
  <si>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</si>
  <si>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</si>
  <si>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</si>
  <si>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</si>
  <si>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</si>
  <si>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</si>
  <si>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</si>
  <si>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</si>
  <si>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</si>
  <si>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</si>
  <si>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</si>
  <si>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</si>
  <si>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</si>
  <si>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</si>
  <si>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</si>
  <si>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</si>
  <si>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</si>
  <si>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</si>
  <si>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</si>
  <si>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</si>
  <si>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</si>
  <si>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</si>
  <si>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</si>
  <si>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</si>
  <si>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</si>
  <si>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</si>
  <si>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</si>
  <si>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</si>
  <si>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</si>
  <si>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</si>
  <si>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</si>
  <si>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</si>
  <si>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</si>
  <si>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</si>
  <si>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</si>
  <si>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</si>
  <si>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</si>
  <si>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</si>
  <si>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</si>
  <si>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</si>
  <si>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</si>
  <si>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</si>
  <si>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</si>
  <si>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</si>
  <si>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</si>
  <si>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</si>
  <si>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</si>
  <si>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</si>
  <si>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</si>
  <si>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</si>
  <si>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</si>
  <si>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</si>
  <si>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</si>
  <si>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</si>
  <si>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</si>
  <si>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</si>
  <si>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</si>
  <si>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</si>
  <si>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</si>
  <si>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</si>
  <si>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</si>
  <si>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</si>
  <si>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</si>
  <si>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</si>
  <si>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</si>
  <si>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</si>
  <si>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</si>
  <si>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</si>
  <si>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</si>
  <si>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</si>
  <si>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</si>
  <si>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</si>
  <si>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</si>
  <si>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</si>
  <si>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</si>
  <si>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</si>
  <si>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</si>
  <si>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</si>
  <si>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</si>
  <si>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</si>
  <si>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</si>
  <si>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</si>
  <si>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</si>
  <si>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</si>
  <si>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</si>
  <si>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</si>
  <si>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</si>
  <si>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</si>
  <si>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</si>
  <si>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</si>
  <si>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</si>
  <si>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</si>
  <si>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</si>
  <si>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</si>
  <si>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</si>
  <si>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</si>
  <si>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</si>
  <si>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</si>
  <si>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</si>
  <si>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</si>
  <si>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</si>
  <si>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</si>
  <si>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</si>
  <si>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</si>
  <si>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</si>
  <si>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</si>
  <si>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</si>
  <si>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</si>
  <si>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</si>
  <si>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</si>
  <si>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</si>
  <si>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</si>
  <si>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</si>
  <si>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</si>
  <si>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</si>
  <si>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</si>
  <si>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</si>
  <si>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</si>
  <si>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</si>
  <si>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</si>
  <si>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</si>
  <si>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</si>
  <si>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</si>
  <si>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</si>
  <si>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</si>
  <si>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</si>
  <si>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</si>
  <si>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</si>
  <si>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</si>
  <si>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</si>
  <si>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</si>
  <si>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</si>
  <si>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</si>
  <si>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</si>
  <si>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</si>
  <si>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</si>
  <si>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</si>
  <si>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</si>
  <si>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</si>
  <si>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</si>
  <si>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</si>
  <si>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</si>
  <si>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</si>
  <si>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</si>
  <si>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</si>
  <si>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</si>
  <si>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</si>
  <si>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</si>
  <si>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</si>
  <si>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</si>
  <si>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</si>
  <si>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</si>
  <si>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</si>
  <si>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</si>
  <si>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</si>
  <si>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</si>
  <si>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</si>
  <si>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</si>
  <si>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</si>
  <si>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</si>
  <si>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</si>
  <si>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</si>
  <si>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</si>
  <si>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</si>
  <si>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</si>
  <si>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</si>
  <si>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</si>
  <si>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</si>
  <si>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</si>
  <si>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</si>
  <si>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</si>
  <si>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</si>
  <si>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</si>
  <si>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</si>
  <si>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</si>
  <si>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</si>
  <si>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</si>
  <si>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</si>
  <si>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</si>
  <si>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</si>
  <si>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</si>
  <si>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</si>
  <si>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</si>
  <si>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</si>
  <si>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</si>
  <si>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</si>
  <si>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</si>
  <si>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</si>
  <si>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</si>
  <si>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</si>
  <si>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</si>
  <si>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</si>
  <si>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</si>
  <si>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</si>
  <si>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</si>
  <si>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</si>
  <si>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</si>
  <si>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</si>
  <si>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</si>
  <si>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</si>
  <si>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</si>
  <si>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</si>
  <si>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</si>
  <si>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</si>
  <si>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</si>
  <si>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</si>
  <si>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</si>
  <si>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</si>
  <si>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</si>
  <si>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</si>
  <si>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</si>
  <si>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</si>
  <si>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</si>
  <si>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</si>
  <si>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</si>
  <si>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</si>
  <si>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</si>
  <si>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</si>
  <si>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</si>
  <si>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</si>
  <si>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</si>
  <si>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</si>
  <si>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</si>
  <si>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</si>
  <si>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</si>
  <si>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</si>
  <si>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</si>
  <si>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</si>
  <si>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</si>
  <si>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</si>
  <si>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</si>
  <si>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</si>
  <si>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</si>
  <si>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</si>
  <si>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</si>
  <si>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</si>
  <si>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</si>
  <si>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</si>
  <si>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</si>
  <si>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</si>
  <si>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</si>
  <si>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</si>
  <si>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</si>
  <si>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</si>
  <si>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</si>
  <si>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</si>
  <si>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</si>
  <si>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</si>
  <si>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</si>
  <si>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</si>
  <si>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</si>
  <si>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</si>
  <si>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</si>
  <si>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</si>
  <si>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</si>
  <si>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</si>
  <si>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</si>
  <si>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</si>
  <si>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</si>
  <si>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</si>
  <si>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</si>
  <si>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</si>
  <si>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</si>
  <si>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</si>
  <si>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</si>
  <si>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</si>
  <si>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</si>
  <si>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</si>
  <si>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</si>
  <si>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</si>
  <si>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</si>
  <si>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</si>
  <si>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</si>
  <si>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</si>
  <si>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</si>
  <si>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</si>
  <si>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</si>
  <si>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</si>
  <si>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</si>
  <si>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</si>
  <si>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</si>
  <si>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</si>
  <si>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</si>
  <si>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</si>
  <si>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</si>
  <si>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</si>
  <si>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</si>
  <si>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</si>
  <si>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</si>
  <si>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</si>
  <si>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</si>
  <si>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</si>
  <si>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</si>
  <si>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</si>
  <si>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</si>
  <si>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</si>
  <si>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</si>
  <si>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</si>
  <si>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</si>
  <si>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</si>
  <si>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</si>
  <si>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</si>
  <si>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</si>
  <si>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</si>
  <si>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</si>
  <si>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</si>
  <si>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</si>
  <si>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</si>
  <si>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</si>
  <si>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</si>
  <si>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</si>
  <si>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</si>
  <si>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</si>
  <si>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</si>
  <si>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</si>
  <si>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</si>
  <si>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</si>
  <si>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</si>
  <si>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</si>
  <si>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</si>
  <si>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</si>
  <si>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</si>
  <si>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</si>
  <si>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</si>
  <si>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</si>
  <si>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</si>
  <si>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</si>
  <si>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</si>
  <si>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</si>
  <si>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</si>
  <si>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</si>
  <si>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</si>
  <si>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</si>
  <si>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</si>
  <si>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</si>
  <si>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</si>
  <si>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</si>
  <si>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</si>
  <si>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</si>
  <si>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</si>
  <si>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</si>
  <si>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</si>
  <si>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</si>
  <si>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</si>
  <si>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</si>
  <si>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</si>
  <si>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</si>
  <si>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</si>
  <si>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</si>
  <si>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</si>
  <si>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</si>
  <si>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</si>
  <si>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</si>
  <si>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</si>
  <si>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</si>
  <si>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</si>
  <si>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</si>
  <si>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</si>
  <si>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</si>
  <si>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</si>
  <si>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</si>
  <si>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</si>
  <si>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</si>
  <si>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</si>
  <si>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</si>
  <si>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</si>
  <si>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</si>
  <si>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</si>
  <si>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</si>
  <si>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</si>
  <si>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</si>
  <si>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</si>
  <si>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</si>
  <si>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</si>
  <si>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</si>
  <si>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</si>
  <si>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</si>
  <si>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</si>
  <si>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</si>
  <si>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</si>
  <si>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</si>
  <si>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</si>
  <si>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</si>
  <si>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</si>
  <si>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</si>
  <si>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</si>
  <si>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</si>
  <si>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</si>
  <si>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</si>
  <si>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</si>
  <si>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</si>
  <si>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</si>
  <si>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</si>
  <si>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</si>
  <si>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</si>
  <si>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</si>
  <si>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</si>
  <si>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</si>
  <si>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</si>
  <si>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</si>
  <si>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</si>
  <si>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</si>
  <si>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</si>
  <si>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</si>
  <si>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</si>
  <si>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</si>
  <si>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</si>
  <si>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</si>
  <si>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</si>
  <si>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</si>
  <si>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</si>
  <si>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</si>
  <si>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</si>
  <si>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</si>
  <si>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</si>
  <si>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</si>
  <si>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</si>
  <si>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</si>
  <si>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</si>
  <si>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</si>
  <si>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</si>
  <si>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</si>
  <si>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</si>
  <si>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</si>
  <si>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</si>
  <si>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</si>
  <si>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</si>
  <si>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</si>
  <si>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</si>
  <si>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</si>
  <si>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</si>
  <si>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</si>
  <si>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</si>
  <si>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</si>
  <si>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</si>
  <si>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</si>
  <si>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</si>
  <si>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</si>
  <si>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</si>
  <si>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</si>
  <si>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</si>
  <si>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</si>
  <si>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</si>
  <si>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</si>
  <si>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</si>
  <si>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</si>
  <si>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</si>
  <si>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</si>
  <si>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</si>
  <si>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</si>
  <si>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</si>
  <si>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</si>
  <si>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</si>
  <si>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</si>
  <si>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</si>
  <si>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</si>
  <si>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</si>
  <si>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</si>
  <si>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</si>
  <si>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</si>
  <si>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</si>
  <si>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</si>
  <si>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</si>
  <si>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</si>
  <si>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</si>
  <si>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</si>
  <si>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</si>
  <si>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</si>
  <si>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</si>
  <si>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</si>
  <si>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</si>
  <si>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</si>
  <si>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</si>
  <si>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</si>
  <si>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</si>
  <si>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</si>
  <si>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</si>
  <si>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</si>
  <si>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</si>
  <si>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</si>
  <si>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</si>
  <si>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</si>
  <si>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</si>
  <si>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</si>
  <si>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</si>
  <si>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</si>
  <si>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</si>
  <si>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</si>
  <si>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</si>
  <si>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</si>
  <si>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</si>
  <si>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</si>
  <si>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</si>
  <si>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</si>
  <si>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</si>
  <si>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</si>
  <si>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</si>
  <si>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</si>
  <si>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</si>
  <si>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</si>
  <si>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</si>
  <si>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</si>
  <si>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</si>
  <si>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</si>
  <si>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</si>
  <si>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</si>
  <si>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</si>
  <si>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</si>
  <si>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</si>
  <si>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</si>
  <si>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</si>
  <si>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</si>
  <si>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</si>
  <si>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</si>
  <si>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</si>
  <si>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</si>
  <si>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</si>
  <si>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</si>
  <si>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</si>
  <si>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</si>
  <si>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</si>
  <si>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</si>
  <si>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</si>
  <si>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</si>
  <si>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</si>
  <si>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</si>
  <si>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</si>
  <si>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</si>
  <si>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</si>
  <si>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</si>
  <si>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</si>
  <si>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</si>
  <si>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</si>
  <si>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</si>
  <si>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</si>
  <si>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</si>
  <si>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</si>
  <si>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</si>
  <si>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</si>
  <si>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</si>
  <si>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</si>
  <si>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</si>
  <si>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</si>
  <si>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</si>
  <si>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</si>
  <si>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</si>
  <si>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</si>
  <si>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</si>
  <si>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</si>
  <si>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</si>
  <si>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</si>
  <si>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</si>
  <si>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</si>
  <si>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</si>
  <si>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</si>
  <si>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</si>
  <si>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</si>
  <si>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</si>
  <si>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</si>
  <si>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</si>
  <si>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</si>
  <si>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</si>
  <si>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</si>
  <si>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</si>
  <si>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</si>
  <si>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</si>
  <si>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</si>
  <si>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</si>
  <si>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</si>
  <si>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</si>
  <si>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</si>
  <si>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</si>
  <si>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</si>
  <si>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</si>
  <si>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</si>
  <si>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</si>
  <si>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</si>
  <si>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</si>
  <si>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</si>
  <si>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</si>
  <si>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</si>
  <si>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</si>
  <si>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</si>
  <si>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</si>
  <si>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</si>
  <si>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</si>
  <si>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</si>
  <si>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</si>
  <si>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</si>
  <si>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</si>
  <si>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</si>
  <si>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</si>
  <si>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</si>
  <si>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</si>
  <si>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</si>
  <si>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</si>
  <si>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</si>
  <si>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</si>
  <si>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</si>
  <si>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</si>
  <si>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</si>
  <si>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</si>
  <si>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</si>
  <si>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</si>
  <si>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</si>
  <si>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</si>
  <si>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</si>
  <si>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</si>
  <si>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</si>
  <si>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</si>
  <si>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</si>
  <si>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</si>
  <si>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</si>
  <si>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</si>
  <si>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</si>
  <si>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</si>
  <si>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</si>
  <si>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</si>
  <si>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</si>
  <si>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</si>
  <si>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</si>
  <si>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</si>
  <si>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</si>
  <si>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</si>
  <si>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</si>
  <si>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</si>
  <si>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</si>
  <si>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</si>
  <si>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</si>
  <si>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</si>
  <si>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</si>
  <si>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</si>
  <si>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</si>
  <si>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</si>
  <si>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</si>
  <si>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</si>
  <si>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</si>
  <si>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</si>
  <si>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</si>
  <si>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</si>
  <si>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</si>
  <si>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</si>
  <si>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</si>
  <si>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</si>
  <si>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</si>
  <si>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</si>
  <si>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</si>
  <si>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</si>
  <si>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</si>
  <si>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</si>
  <si>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</si>
  <si>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</si>
  <si>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</si>
  <si>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</si>
  <si>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</si>
  <si>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</si>
  <si>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</si>
  <si>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</si>
  <si>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</si>
  <si>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</si>
  <si>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</si>
  <si>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</si>
  <si>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</si>
  <si>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</si>
  <si>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</si>
  <si>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</si>
  <si>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</si>
  <si>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</si>
  <si>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</si>
  <si>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</si>
  <si>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</si>
  <si>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</si>
  <si>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</si>
  <si>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</si>
  <si>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</si>
  <si>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</si>
  <si>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</si>
  <si>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</si>
  <si>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</si>
  <si>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</si>
  <si>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</si>
  <si>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</si>
  <si>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</si>
  <si>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</si>
  <si>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</si>
  <si>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</si>
  <si>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</si>
  <si>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</si>
  <si>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</si>
  <si>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</si>
  <si>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</si>
  <si>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</si>
  <si>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</si>
  <si>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</si>
  <si>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</si>
  <si>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</si>
  <si>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</si>
  <si>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</si>
  <si>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</si>
  <si>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</si>
  <si>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</si>
  <si>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</si>
  <si>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</si>
  <si>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</si>
  <si>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</si>
  <si>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</si>
  <si>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</si>
  <si>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</si>
  <si>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</si>
  <si>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</si>
  <si>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</si>
  <si>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</si>
  <si>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</si>
  <si>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</si>
  <si>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</si>
  <si>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</si>
  <si>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</si>
  <si>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</si>
  <si>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</si>
  <si>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</si>
  <si>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</si>
  <si>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</si>
  <si>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</si>
  <si>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</si>
  <si>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</si>
  <si>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</si>
  <si>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</si>
  <si>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</si>
  <si>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</si>
  <si>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</si>
  <si>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</si>
  <si>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</si>
  <si>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</si>
  <si>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</si>
  <si>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</si>
  <si>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</si>
  <si>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</si>
  <si>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</si>
  <si>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</si>
  <si>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</si>
  <si>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</si>
  <si>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</si>
  <si>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</si>
  <si>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</si>
  <si>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</si>
  <si>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</si>
  <si>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</si>
  <si>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</si>
  <si>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</si>
  <si>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</si>
  <si>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</si>
  <si>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</si>
  <si>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</si>
  <si>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</si>
  <si>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</si>
  <si>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</si>
  <si>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</si>
  <si>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</si>
  <si>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</si>
  <si>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</si>
  <si>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</si>
  <si>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</si>
  <si>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</si>
  <si>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</si>
  <si>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</si>
  <si>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</si>
  <si>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</si>
  <si>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</si>
  <si>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</si>
  <si>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</si>
  <si>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</si>
  <si>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</si>
  <si>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</si>
  <si>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</si>
  <si>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</si>
  <si>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</si>
  <si>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</si>
  <si>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</si>
  <si>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</si>
  <si>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</si>
  <si>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</si>
  <si>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</si>
  <si>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</si>
  <si>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</si>
  <si>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</si>
  <si>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</si>
  <si>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</si>
  <si>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</si>
  <si>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</si>
  <si>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</si>
  <si>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</si>
  <si>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</si>
  <si>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</si>
  <si>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</si>
  <si>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</si>
  <si>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</si>
  <si>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</si>
  <si>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</si>
  <si>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</si>
  <si>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</si>
  <si>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</si>
  <si>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</si>
  <si>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</si>
  <si>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</si>
  <si>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</si>
  <si>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</si>
  <si>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</si>
  <si>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</si>
  <si>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</si>
  <si>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</si>
  <si>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</si>
  <si>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</si>
  <si>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</si>
  <si>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</si>
  <si>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</si>
  <si>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</si>
  <si>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</si>
  <si>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</si>
  <si>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</si>
  <si>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</si>
  <si>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</si>
  <si>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</si>
  <si>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</si>
  <si>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</si>
  <si>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</si>
  <si>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</si>
  <si>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</si>
  <si>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</si>
  <si>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</si>
  <si>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</si>
  <si>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</si>
  <si>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</si>
  <si>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</si>
  <si>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</si>
  <si>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</si>
  <si>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</si>
  <si>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</si>
  <si>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</si>
  <si>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</si>
  <si>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</si>
  <si>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</si>
  <si>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</si>
  <si>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</si>
  <si>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</si>
  <si>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</si>
  <si>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</si>
  <si>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</si>
  <si>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</si>
  <si>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</si>
  <si>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</si>
  <si>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</si>
  <si>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</si>
  <si>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</si>
  <si>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</si>
  <si>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</si>
  <si>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</si>
  <si>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</si>
  <si>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</si>
  <si>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</si>
  <si>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</si>
  <si>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</si>
  <si>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</si>
  <si>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</si>
  <si>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</si>
  <si>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</si>
  <si>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</si>
  <si>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</si>
  <si>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</si>
  <si>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</si>
  <si>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</si>
  <si>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</si>
  <si>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</si>
  <si>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</si>
  <si>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</si>
  <si>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</si>
  <si>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</si>
  <si>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</si>
  <si>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</si>
  <si>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</si>
  <si>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</si>
  <si>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</si>
  <si>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</si>
  <si>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</si>
  <si>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</si>
  <si>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</si>
  <si>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</si>
  <si>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</si>
  <si>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</si>
  <si>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</si>
  <si>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</si>
  <si>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</si>
  <si>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</si>
  <si>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</si>
  <si>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</si>
  <si>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</si>
  <si>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</si>
  <si>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</si>
  <si>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</si>
  <si>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</si>
  <si>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</si>
  <si>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</si>
  <si>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</si>
  <si>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</si>
  <si>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</si>
  <si>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</si>
  <si>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</si>
  <si>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</si>
  <si>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</si>
  <si>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</si>
  <si>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</si>
  <si>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</si>
  <si>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</si>
  <si>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</si>
  <si>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</si>
  <si>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</si>
  <si>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</si>
  <si>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</si>
  <si>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</si>
  <si>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</si>
  <si>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</si>
  <si>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</si>
  <si>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</si>
  <si>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</si>
  <si>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</si>
  <si>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</si>
  <si>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</si>
  <si>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</si>
  <si>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</si>
  <si>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</si>
  <si>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</si>
  <si>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</si>
  <si>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</si>
  <si>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</si>
  <si>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</si>
  <si>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</si>
  <si>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</si>
  <si>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</si>
  <si>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</si>
  <si>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</si>
  <si>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</si>
  <si>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</si>
  <si>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</si>
  <si>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</si>
  <si>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</si>
  <si>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</si>
  <si>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</si>
  <si>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</si>
  <si>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</si>
  <si>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</si>
  <si>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</si>
  <si>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</si>
  <si>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</si>
  <si>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</si>
  <si>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</si>
  <si>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</si>
  <si>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</si>
  <si>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</si>
  <si>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</si>
  <si>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</si>
  <si>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</si>
  <si>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</si>
  <si>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</si>
  <si>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</si>
  <si>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</si>
  <si>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</si>
  <si>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</si>
  <si>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</si>
  <si>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</si>
  <si>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</si>
  <si>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</si>
  <si>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</si>
  <si>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</si>
  <si>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</si>
  <si>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</si>
  <si>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</si>
  <si>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</si>
  <si>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</si>
  <si>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</si>
  <si>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</si>
  <si>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</si>
  <si>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</si>
  <si>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</si>
  <si>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</si>
  <si>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</si>
  <si>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</si>
  <si>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</si>
  <si>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</si>
  <si>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</si>
  <si>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</si>
  <si>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</si>
  <si>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</si>
  <si>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</si>
  <si>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</si>
  <si>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</si>
  <si>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</si>
  <si>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</si>
  <si>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</si>
  <si>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</si>
  <si>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</si>
  <si>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</si>
  <si>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</si>
  <si>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</si>
  <si>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</si>
  <si>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</si>
  <si>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</si>
  <si>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</si>
  <si>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</si>
  <si>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</si>
  <si>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</si>
  <si>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</si>
  <si>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</si>
  <si>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</si>
  <si>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</si>
  <si>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</si>
  <si>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</si>
  <si>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</si>
  <si>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</si>
  <si>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</si>
  <si>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</si>
  <si>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</si>
  <si>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</si>
  <si>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</si>
  <si>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</si>
  <si>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</si>
  <si>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</si>
  <si>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</si>
  <si>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</si>
  <si>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</si>
  <si>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</si>
  <si>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</si>
  <si>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</si>
  <si>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</si>
  <si>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</si>
  <si>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</si>
  <si>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</si>
  <si>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</si>
  <si>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</si>
  <si>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</si>
  <si>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</si>
  <si>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</si>
  <si>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</si>
  <si>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</si>
  <si>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</si>
  <si>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</si>
  <si>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</si>
  <si>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</si>
  <si>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</si>
  <si>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</si>
  <si>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</si>
  <si>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</si>
  <si>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</si>
  <si>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</si>
  <si>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</si>
  <si>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</si>
  <si>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</si>
  <si>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</si>
  <si>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</si>
  <si>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</si>
  <si>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</si>
  <si>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</si>
  <si>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</si>
  <si>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</si>
  <si>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</si>
  <si>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</si>
  <si>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</si>
  <si>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</si>
  <si>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</si>
  <si>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</si>
  <si>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</si>
  <si>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</si>
  <si>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</si>
  <si>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</si>
  <si>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</si>
  <si>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</si>
  <si>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</si>
  <si>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</si>
  <si>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</si>
  <si>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</si>
  <si>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</si>
  <si>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</si>
  <si>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</si>
  <si>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</si>
  <si>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</si>
  <si>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</si>
  <si>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</si>
  <si>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</si>
  <si>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</si>
  <si>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</si>
  <si>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</si>
  <si>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</si>
  <si>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</si>
  <si>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</si>
  <si>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</si>
  <si>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</si>
  <si>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</si>
  <si>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</si>
  <si>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</si>
  <si>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</si>
  <si>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</si>
  <si>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</si>
  <si>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</si>
  <si>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</si>
  <si>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</si>
  <si>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</si>
  <si>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</si>
  <si>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</si>
  <si>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</si>
  <si>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</si>
  <si>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</si>
  <si>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</si>
  <si>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</si>
  <si>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</si>
  <si>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</si>
  <si>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</si>
  <si>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</si>
  <si>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</si>
  <si>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</si>
  <si>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</si>
  <si>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</si>
  <si>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</si>
  <si>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</si>
  <si>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</si>
  <si>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</si>
  <si>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</si>
  <si>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</si>
  <si>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</si>
  <si>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</si>
  <si>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</si>
  <si>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</si>
  <si>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</si>
  <si>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</si>
  <si>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</si>
  <si>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</si>
  <si>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</si>
  <si>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</si>
  <si>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</si>
  <si>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</si>
  <si>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</si>
  <si>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</si>
  <si>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</si>
  <si>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</si>
  <si>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</si>
  <si>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</si>
  <si>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</si>
  <si>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</si>
  <si>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</si>
  <si>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</si>
  <si>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</si>
  <si>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</si>
  <si>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</si>
  <si>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</si>
  <si>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</si>
  <si>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</si>
  <si>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</si>
  <si>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</si>
  <si>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</si>
  <si>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</si>
  <si>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</si>
  <si>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</si>
  <si>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</si>
  <si>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</si>
  <si>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</si>
  <si>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</si>
  <si>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</si>
  <si>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</si>
  <si>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</si>
  <si>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</si>
  <si>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</si>
  <si>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</si>
  <si>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</si>
  <si>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</si>
  <si>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</si>
  <si>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</si>
  <si>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</si>
  <si>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</si>
  <si>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</si>
  <si>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</si>
  <si>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</si>
  <si>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</si>
  <si>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</si>
  <si>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</si>
  <si>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</si>
  <si>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</si>
  <si>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</si>
  <si>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</si>
  <si>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</si>
  <si>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</si>
  <si>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</si>
  <si>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</si>
  <si>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</si>
  <si>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</si>
  <si>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</si>
  <si>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</si>
  <si>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</si>
  <si>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</si>
  <si>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</si>
  <si>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</si>
  <si>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</si>
  <si>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</si>
  <si>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</si>
  <si>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</si>
  <si>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</si>
  <si>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</si>
  <si>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</si>
  <si>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</si>
  <si>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</si>
  <si>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</si>
  <si>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</si>
  <si>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</si>
  <si>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</si>
  <si>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</si>
  <si>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</si>
  <si>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</si>
  <si>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</si>
  <si>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</si>
  <si>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</si>
  <si>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</si>
  <si>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</si>
  <si>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</si>
  <si>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</si>
  <si>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</si>
  <si>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</si>
  <si>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</si>
  <si>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</si>
  <si>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</si>
  <si>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</si>
  <si>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</si>
  <si>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</si>
  <si>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</si>
  <si>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</si>
  <si>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</si>
  <si>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</si>
  <si>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</si>
  <si>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</si>
  <si>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</si>
  <si>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</si>
  <si>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</si>
  <si>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</si>
  <si>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</si>
  <si>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</si>
  <si>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</si>
  <si>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</si>
  <si>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</si>
  <si>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</si>
  <si>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</si>
  <si>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</si>
  <si>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</si>
  <si>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</si>
  <si>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</si>
  <si>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</si>
  <si>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</si>
  <si>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</si>
  <si>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</si>
  <si>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</si>
  <si>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</si>
  <si>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</si>
  <si>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</si>
  <si>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</si>
  <si>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</si>
  <si>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</si>
  <si>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</si>
  <si>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</si>
  <si>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</si>
  <si>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</si>
  <si>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</si>
  <si>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</si>
  <si>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</si>
  <si>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</si>
  <si>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</si>
  <si>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</si>
  <si>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</si>
  <si>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</si>
  <si>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</si>
  <si>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</si>
  <si>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</si>
  <si>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</si>
  <si>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</si>
  <si>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</si>
  <si>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</si>
  <si>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</si>
  <si>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</si>
  <si>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</si>
  <si>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</si>
  <si>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</si>
  <si>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</si>
  <si>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</si>
  <si>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</si>
  <si>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</si>
  <si>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</si>
  <si>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</si>
  <si>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</si>
  <si>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</si>
  <si>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</si>
  <si>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</si>
  <si>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</si>
  <si>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</si>
  <si>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</si>
  <si>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</si>
  <si>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</si>
  <si>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</si>
  <si>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</si>
  <si>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</si>
  <si>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</si>
  <si>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</si>
  <si>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</si>
  <si>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</si>
  <si>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</si>
  <si>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</si>
  <si>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</si>
  <si>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</si>
  <si>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</si>
  <si>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</si>
  <si>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</si>
  <si>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</si>
  <si>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</si>
  <si>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</si>
  <si>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</si>
  <si>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</si>
  <si>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</si>
  <si>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</si>
  <si>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</si>
  <si>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</si>
  <si>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</si>
  <si>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</si>
  <si>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</si>
  <si>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</si>
  <si>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</si>
  <si>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</si>
  <si>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</si>
  <si>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</si>
  <si>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</si>
  <si>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</si>
  <si>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</si>
  <si>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</si>
  <si>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</si>
  <si>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</si>
  <si>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</si>
  <si>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</si>
  <si>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</si>
  <si>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</si>
  <si>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</si>
  <si>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</si>
  <si>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</si>
  <si>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</si>
  <si>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</si>
  <si>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</si>
  <si>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</si>
  <si>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</si>
  <si>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</si>
  <si>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</si>
  <si>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</si>
  <si>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</si>
  <si>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</si>
  <si>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</si>
  <si>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</si>
  <si>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</si>
  <si>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</si>
  <si>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</si>
  <si>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</si>
  <si>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</si>
  <si>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</si>
  <si>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</si>
  <si>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</si>
  <si>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</si>
  <si>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</si>
  <si>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</si>
  <si>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</si>
  <si>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</si>
  <si>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</si>
  <si>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</si>
  <si>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</si>
  <si>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</si>
  <si>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</si>
  <si>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</si>
  <si>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</si>
  <si>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</si>
  <si>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</si>
  <si>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</si>
  <si>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</si>
  <si>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</si>
  <si>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</si>
  <si>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</si>
  <si>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</si>
  <si>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</si>
  <si>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</si>
  <si>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</si>
  <si>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</si>
  <si>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</si>
  <si>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</si>
  <si>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</si>
  <si>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</si>
  <si>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</si>
  <si>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</si>
  <si>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</si>
  <si>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</si>
  <si>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</si>
  <si>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</si>
  <si>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</si>
  <si>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</si>
  <si>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</si>
  <si>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</si>
  <si>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</si>
  <si>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</si>
  <si>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</si>
  <si>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</si>
  <si>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</si>
  <si>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</si>
  <si>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</si>
  <si>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</si>
  <si>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</si>
  <si>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</si>
  <si>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</si>
  <si>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</si>
  <si>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</si>
  <si>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</si>
  <si>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</si>
  <si>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</si>
  <si>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</si>
  <si>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</si>
  <si>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</si>
  <si>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</si>
  <si>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</si>
  <si>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</si>
  <si>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</si>
  <si>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</si>
  <si>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</si>
  <si>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</si>
  <si>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</si>
  <si>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</si>
  <si>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</si>
  <si>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</si>
  <si>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</si>
  <si>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</si>
  <si>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</si>
  <si>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</si>
  <si>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</si>
  <si>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</si>
  <si>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</si>
  <si>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</si>
  <si>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</si>
  <si>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</si>
  <si>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</si>
  <si>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</si>
  <si>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</si>
  <si>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</si>
  <si>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</si>
  <si>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</si>
  <si>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</si>
  <si>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</si>
  <si>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</si>
  <si>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</si>
  <si>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</si>
  <si>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</si>
  <si>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</si>
  <si>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</si>
  <si>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</si>
  <si>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</si>
  <si>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</si>
  <si>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</si>
  <si>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</si>
  <si>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</si>
  <si>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</si>
  <si>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</si>
  <si>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</si>
  <si>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</si>
  <si>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</si>
  <si>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</si>
  <si>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</si>
  <si>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</si>
  <si>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</si>
  <si>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</si>
  <si>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</si>
  <si>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</si>
  <si>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</si>
  <si>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</si>
  <si>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</si>
  <si>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</si>
  <si>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</si>
  <si>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</si>
  <si>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</si>
  <si>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</si>
  <si>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</si>
  <si>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</si>
  <si>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</si>
  <si>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</si>
  <si>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</si>
  <si>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</si>
  <si>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</si>
  <si>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</si>
  <si>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</si>
  <si>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</si>
  <si>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</si>
  <si>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</si>
  <si>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</si>
  <si>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</si>
  <si>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</si>
  <si>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</si>
  <si>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</si>
  <si>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</si>
  <si>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</si>
  <si>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</si>
  <si>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</si>
  <si>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</si>
  <si>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</si>
  <si>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</si>
  <si>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</si>
  <si>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</si>
  <si>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</si>
  <si>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</si>
  <si>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</si>
  <si>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</si>
  <si>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</si>
  <si>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</si>
  <si>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</si>
  <si>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</si>
  <si>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</si>
  <si>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</si>
  <si>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</si>
  <si>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</si>
  <si>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</si>
  <si>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</si>
  <si>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</si>
  <si>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</si>
  <si>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</si>
  <si>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</si>
  <si>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</si>
  <si>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</si>
  <si>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</si>
  <si>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</si>
  <si>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</si>
  <si>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</si>
  <si>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</si>
  <si>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</si>
  <si>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</si>
  <si>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</si>
  <si>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</si>
  <si>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</si>
  <si>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</si>
  <si>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</si>
  <si>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</si>
  <si>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</si>
  <si>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</si>
  <si>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</si>
  <si>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</si>
  <si>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</si>
  <si>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</si>
  <si>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</si>
  <si>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</si>
  <si>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</si>
  <si>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</si>
  <si>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</si>
  <si>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</si>
  <si>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</si>
  <si>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</si>
  <si>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</si>
  <si>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</si>
  <si>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</si>
  <si>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</si>
  <si>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</si>
  <si>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</si>
  <si>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</si>
  <si>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</si>
  <si>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</si>
  <si>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</si>
  <si>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</si>
  <si>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</si>
  <si>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</si>
  <si>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</si>
  <si>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</si>
  <si>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</si>
  <si>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</si>
  <si>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</si>
  <si>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</si>
  <si>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</si>
  <si>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</si>
  <si>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</si>
  <si>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</si>
  <si>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</si>
  <si>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</si>
  <si>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</si>
  <si>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</si>
  <si>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</si>
  <si>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</si>
  <si>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</si>
  <si>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</si>
  <si>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</si>
  <si>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</si>
  <si>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</si>
  <si>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</si>
  <si>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</si>
  <si>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</si>
  <si>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</si>
  <si>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</si>
  <si>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</si>
  <si>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</si>
  <si>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</si>
  <si>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</si>
  <si>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</si>
  <si>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</si>
  <si>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</si>
  <si>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</si>
  <si>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</si>
  <si>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</si>
  <si>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</si>
  <si>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</si>
  <si>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</si>
  <si>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</si>
  <si>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</si>
  <si>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</si>
  <si>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</si>
  <si>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</si>
  <si>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</si>
  <si>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</si>
  <si>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</si>
  <si>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</si>
  <si>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</si>
  <si>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</si>
  <si>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</si>
  <si>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</si>
  <si>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</si>
  <si>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</si>
  <si>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</si>
  <si>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</si>
  <si>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</si>
  <si>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</si>
  <si>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</si>
  <si>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</si>
  <si>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</si>
  <si>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</si>
  <si>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</si>
  <si>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</si>
  <si>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</si>
  <si>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</si>
  <si>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</si>
  <si>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</si>
  <si>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</si>
  <si>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</si>
  <si>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</si>
  <si>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</si>
  <si>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</si>
  <si>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</si>
  <si>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</si>
  <si>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</si>
  <si>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</si>
  <si>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</si>
  <si>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</si>
  <si>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</si>
  <si>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</si>
  <si>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</si>
  <si>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</si>
  <si>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</si>
  <si>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</si>
  <si>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</si>
  <si>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</si>
  <si>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</si>
  <si>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</si>
  <si>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</si>
  <si>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</si>
  <si>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</si>
  <si>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</si>
  <si>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</si>
  <si>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</si>
  <si>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</si>
  <si>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</si>
  <si>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</si>
  <si>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</si>
  <si>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</si>
  <si>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</si>
  <si>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</si>
  <si>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</si>
  <si>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</si>
  <si>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</si>
  <si>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</si>
  <si>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</si>
  <si>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</si>
  <si>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</si>
  <si>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</si>
  <si>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</si>
  <si>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</si>
  <si>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</si>
  <si>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</si>
  <si>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</si>
  <si>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</si>
  <si>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</si>
  <si>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</si>
  <si>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</si>
  <si>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</si>
  <si>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</si>
  <si>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</si>
  <si>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</si>
  <si>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</si>
  <si>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</si>
  <si>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</si>
  <si>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</si>
  <si>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</si>
  <si>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</si>
  <si>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</si>
  <si>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</si>
  <si>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</si>
  <si>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</si>
  <si>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</si>
  <si>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</si>
  <si>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</si>
  <si>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</si>
  <si>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</si>
  <si>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</si>
  <si>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</si>
  <si>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</si>
  <si>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</si>
  <si>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</si>
  <si>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</si>
  <si>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</si>
  <si>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</si>
  <si>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</si>
  <si>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</si>
  <si>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</si>
  <si>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</si>
  <si>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</si>
  <si>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</si>
  <si>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</si>
  <si>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</si>
  <si>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</si>
  <si>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</si>
  <si>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</si>
  <si>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</si>
  <si>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</si>
  <si>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</si>
  <si>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</si>
  <si>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</si>
  <si>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</si>
  <si>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</si>
  <si>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</si>
  <si>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</si>
  <si>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</si>
  <si>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</si>
  <si>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</si>
  <si>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</si>
  <si>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</si>
  <si>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</si>
  <si>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</si>
  <si>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</si>
  <si>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</si>
  <si>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</si>
  <si>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</si>
  <si>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</si>
  <si>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</si>
  <si>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</si>
  <si>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</si>
  <si>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</si>
  <si>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</si>
  <si>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</si>
  <si>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</si>
  <si>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</si>
  <si>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</si>
  <si>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</si>
  <si>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</si>
  <si>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</si>
  <si>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</si>
  <si>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</si>
  <si>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</si>
  <si>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</si>
  <si>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</si>
  <si>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</si>
  <si>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</si>
  <si>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</si>
  <si>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</si>
  <si>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</si>
  <si>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</si>
  <si>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</si>
  <si>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</si>
  <si>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</si>
  <si>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</si>
  <si>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</si>
  <si>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</si>
  <si>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</si>
  <si>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</si>
  <si>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</si>
  <si>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</si>
  <si>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</si>
  <si>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</si>
  <si>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</si>
  <si>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</si>
  <si>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</si>
  <si>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</si>
  <si>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</si>
  <si>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</si>
  <si>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</si>
  <si>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</si>
  <si>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</si>
  <si>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</si>
  <si>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</si>
  <si>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</si>
  <si>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</si>
  <si>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</si>
  <si>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</si>
  <si>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</si>
  <si>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</si>
  <si>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</si>
  <si>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</si>
  <si>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</si>
  <si>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</si>
  <si>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</si>
  <si>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</si>
  <si>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</si>
  <si>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</si>
  <si>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</si>
  <si>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</si>
  <si>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</si>
  <si>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</si>
  <si>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</si>
  <si>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</si>
  <si>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</si>
  <si>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</si>
  <si>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</si>
  <si>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</si>
  <si>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</si>
  <si>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</si>
  <si>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</si>
  <si>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</si>
  <si>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</si>
  <si>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</si>
  <si>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</si>
  <si>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</si>
  <si>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</si>
  <si>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</si>
  <si>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</si>
  <si>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</si>
  <si>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</si>
  <si>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</si>
  <si>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</si>
  <si>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</si>
  <si>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</si>
  <si>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</si>
  <si>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</si>
  <si>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</si>
  <si>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</si>
  <si>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</si>
  <si>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</si>
  <si>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</si>
  <si>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</si>
  <si>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</si>
  <si>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</si>
  <si>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</si>
  <si>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</si>
  <si>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</si>
  <si>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</si>
  <si>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</si>
  <si>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</si>
  <si>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</si>
  <si>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</si>
  <si>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</si>
  <si>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</si>
  <si>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</si>
  <si>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</si>
  <si>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</si>
  <si>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</si>
  <si>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</si>
  <si>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</si>
  <si>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</si>
  <si>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</si>
  <si>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</si>
  <si>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</si>
  <si>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</si>
  <si>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</si>
  <si>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</si>
  <si>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</si>
  <si>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</si>
  <si>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</si>
  <si>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</si>
  <si>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</si>
  <si>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</si>
  <si>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</si>
  <si>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</si>
  <si>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</si>
  <si>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</si>
  <si>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</si>
  <si>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</si>
  <si>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</si>
  <si>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</si>
  <si>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</si>
  <si>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</si>
  <si>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</si>
  <si>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</si>
  <si>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</si>
  <si>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</si>
  <si>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</si>
  <si>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</si>
  <si>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</si>
  <si>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</si>
  <si>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</si>
  <si>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</si>
  <si>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</si>
  <si>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</si>
  <si>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</si>
  <si>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</si>
  <si>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</si>
  <si>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</si>
  <si>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</si>
  <si>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</si>
  <si>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</si>
  <si>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</si>
  <si>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</si>
  <si>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</si>
  <si>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</si>
  <si>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</si>
  <si>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</si>
  <si>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</si>
  <si>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</si>
  <si>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</si>
  <si>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</si>
  <si>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</si>
  <si>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</si>
  <si>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</si>
  <si>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</si>
  <si>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</si>
  <si>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</si>
  <si>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</si>
  <si>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</si>
  <si>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</si>
  <si>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</si>
  <si>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</si>
  <si>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</si>
  <si>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</si>
  <si>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</si>
  <si>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</si>
  <si>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</si>
  <si>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</si>
  <si>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</si>
  <si>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</si>
  <si>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</si>
  <si>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</si>
  <si>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</si>
  <si>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</si>
  <si>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</si>
  <si>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</si>
  <si>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</si>
  <si>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</si>
  <si>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</si>
  <si>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</si>
  <si>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</si>
  <si>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</si>
  <si>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</si>
  <si>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</si>
  <si>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</si>
  <si>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</si>
  <si>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</si>
  <si>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</si>
  <si>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</si>
  <si>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</si>
  <si>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</si>
  <si>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</si>
  <si>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</si>
  <si>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</si>
  <si>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</si>
  <si>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</si>
  <si>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</si>
  <si>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</si>
  <si>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</si>
  <si>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</si>
  <si>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</si>
  <si>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</si>
  <si>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</si>
  <si>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</si>
  <si>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</si>
  <si>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</si>
  <si>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</si>
  <si>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</si>
  <si>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</si>
  <si>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</si>
  <si>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</si>
  <si>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</si>
  <si>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</si>
  <si>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</si>
  <si>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</si>
  <si>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</si>
  <si>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</si>
  <si>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</si>
  <si>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</si>
  <si>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</si>
  <si>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</si>
  <si>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</si>
  <si>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</si>
  <si>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</si>
  <si>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</si>
  <si>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</si>
  <si>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</si>
  <si>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</si>
  <si>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</si>
  <si>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</si>
  <si>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</si>
  <si>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</si>
  <si>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</si>
  <si>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</si>
  <si>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</si>
  <si>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</si>
  <si>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</si>
  <si>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</si>
  <si>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</si>
  <si>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</si>
  <si>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</si>
  <si>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</si>
  <si>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</si>
  <si>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</si>
  <si>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</si>
  <si>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</si>
  <si>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</si>
  <si>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</si>
  <si>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</si>
  <si>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</si>
  <si>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</si>
  <si>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</si>
  <si>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</si>
  <si>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</si>
  <si>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</si>
  <si>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</si>
  <si>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</si>
  <si>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</si>
  <si>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</si>
  <si>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</si>
  <si>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</si>
  <si>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</si>
  <si>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</si>
  <si>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</si>
  <si>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</si>
  <si>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</si>
  <si>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</si>
  <si>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</si>
  <si>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</si>
  <si>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</si>
  <si>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</si>
  <si>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</si>
  <si>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</si>
  <si>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</si>
  <si>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</si>
  <si>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</si>
  <si>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</si>
  <si>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</si>
  <si>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</si>
  <si>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</si>
  <si>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</si>
  <si>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</si>
  <si>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</si>
  <si>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</si>
  <si>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</si>
  <si>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</si>
  <si>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</si>
  <si>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</si>
  <si>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</si>
  <si>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</si>
  <si>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</si>
  <si>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</si>
  <si>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</si>
  <si>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</si>
  <si>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</si>
  <si>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</si>
  <si>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</si>
  <si>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</si>
  <si>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</si>
  <si>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</si>
  <si>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</si>
  <si>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</si>
  <si>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</si>
  <si>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</si>
  <si>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</si>
  <si>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</si>
  <si>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</si>
  <si>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</si>
  <si>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</si>
  <si>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</si>
  <si>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</si>
  <si>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</si>
  <si>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</si>
  <si>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</si>
  <si>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</si>
  <si>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</si>
  <si>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</si>
  <si>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</si>
  <si>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</si>
  <si>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</si>
  <si>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</si>
  <si>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</si>
  <si>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</si>
  <si>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</si>
  <si>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</si>
  <si>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</si>
  <si>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</si>
  <si>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</si>
  <si>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</si>
  <si>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</si>
  <si>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</si>
  <si>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</si>
  <si>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</si>
  <si>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</si>
  <si>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</si>
  <si>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</si>
  <si>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</si>
  <si>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</si>
  <si>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</si>
  <si>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</si>
  <si>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</si>
  <si>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</si>
  <si>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</si>
  <si>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</si>
  <si>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</si>
  <si>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</si>
  <si>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</si>
  <si>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</si>
  <si>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</si>
  <si>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</si>
  <si>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</si>
  <si>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</si>
  <si>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</si>
  <si>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</si>
  <si>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</si>
  <si>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</si>
  <si>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</si>
  <si>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</si>
  <si>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</si>
  <si>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</si>
  <si>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</si>
  <si>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</si>
  <si>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</si>
  <si>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</si>
  <si>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</si>
  <si>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</si>
  <si>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</si>
  <si>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</si>
  <si>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</si>
  <si>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</si>
  <si>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</si>
  <si>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</si>
  <si>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</si>
  <si>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</si>
  <si>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</si>
  <si>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</si>
  <si>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</si>
  <si>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</si>
  <si>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</si>
  <si>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</si>
  <si>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</si>
  <si>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</si>
  <si>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</si>
  <si>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</si>
  <si>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</si>
  <si>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</si>
  <si>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</si>
  <si>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</si>
  <si>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</si>
  <si>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</si>
  <si>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</si>
  <si>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</si>
  <si>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</si>
  <si>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</si>
  <si>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</si>
  <si>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</si>
  <si>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</si>
  <si>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</si>
  <si>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</si>
  <si>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</si>
  <si>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</si>
  <si>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</si>
  <si>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</si>
  <si>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</si>
  <si>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</si>
  <si>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</si>
  <si>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</si>
  <si>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</si>
  <si>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</si>
  <si>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</si>
  <si>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</si>
  <si>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</si>
  <si>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</si>
  <si>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</si>
  <si>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</si>
  <si>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</si>
  <si>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</si>
  <si>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</si>
  <si>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</si>
  <si>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</si>
  <si>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</si>
  <si>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</si>
  <si>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</si>
  <si>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</si>
  <si>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</si>
  <si>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</si>
  <si>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</si>
  <si>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</si>
  <si>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</si>
  <si>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</si>
  <si>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</si>
  <si>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</si>
  <si>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</si>
  <si>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</si>
  <si>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</si>
  <si>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</si>
  <si>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</si>
  <si>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</si>
  <si>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</si>
  <si>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</si>
  <si>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</si>
  <si>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</si>
  <si>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</si>
  <si>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</si>
  <si>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</si>
  <si>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</si>
  <si>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</si>
  <si>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</si>
  <si>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</si>
  <si>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</si>
  <si>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</si>
  <si>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</si>
  <si>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</si>
  <si>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</si>
  <si>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</si>
  <si>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</si>
  <si>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</si>
  <si>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</si>
  <si>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</si>
  <si>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</si>
  <si>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</si>
  <si>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</si>
  <si>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</si>
  <si>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</si>
  <si>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</si>
  <si>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</si>
  <si>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</si>
  <si>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</si>
  <si>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</si>
  <si>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</si>
  <si>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</si>
  <si>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</si>
  <si>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</si>
  <si>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</si>
  <si>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</si>
  <si>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</si>
  <si>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</si>
  <si>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</si>
  <si>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</si>
  <si>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</si>
  <si>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</si>
  <si>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</si>
  <si>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</si>
  <si>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</si>
  <si>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</si>
  <si>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</si>
  <si>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</si>
  <si>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</si>
  <si>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</si>
  <si>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</si>
  <si>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</si>
  <si>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</si>
  <si>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</si>
  <si>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</si>
  <si>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</si>
  <si>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</si>
  <si>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</si>
  <si>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</si>
  <si>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</si>
  <si>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</si>
  <si>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</si>
  <si>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</si>
  <si>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</si>
  <si>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</si>
  <si>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</si>
  <si>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</si>
  <si>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</si>
  <si>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</si>
  <si>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</si>
  <si>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</si>
  <si>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</si>
  <si>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</si>
  <si>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</si>
  <si>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</si>
  <si>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</si>
  <si>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</si>
  <si>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</si>
  <si>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</si>
  <si>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</si>
  <si>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</si>
  <si>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</si>
  <si>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</si>
  <si>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</si>
  <si>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</si>
  <si>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</si>
  <si>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</si>
  <si>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</si>
  <si>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</si>
  <si>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</si>
  <si>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</si>
  <si>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</si>
  <si>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</si>
  <si>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</si>
  <si>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</si>
  <si>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</si>
  <si>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</si>
  <si>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</si>
  <si>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</si>
  <si>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</si>
  <si>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</si>
  <si>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</si>
  <si>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</si>
  <si>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</si>
  <si>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</si>
  <si>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</si>
  <si>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</si>
  <si>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</si>
  <si>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</si>
  <si>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</si>
  <si>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</si>
  <si>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</si>
  <si>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</si>
  <si>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</si>
  <si>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</si>
  <si>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</si>
  <si>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</si>
  <si>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</si>
  <si>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</si>
  <si>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</si>
  <si>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</si>
  <si>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</si>
  <si>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</si>
  <si>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</si>
  <si>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</si>
  <si>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</si>
  <si>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</si>
  <si>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</si>
  <si>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</si>
  <si>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</si>
  <si>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</si>
  <si>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</si>
  <si>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</si>
  <si>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</si>
  <si>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</si>
  <si>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</si>
  <si>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</si>
  <si>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</si>
  <si>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</si>
  <si>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</si>
  <si>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</si>
  <si>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</si>
  <si>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</si>
  <si>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</si>
  <si>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</si>
  <si>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</si>
  <si>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</si>
  <si>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</si>
  <si>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</si>
  <si>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</si>
  <si>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</si>
  <si>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</si>
  <si>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</si>
  <si>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</si>
  <si>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</si>
  <si>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</si>
  <si>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</si>
  <si>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</si>
  <si>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</si>
  <si>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</si>
  <si>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</si>
  <si>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</si>
  <si>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</si>
  <si>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</si>
  <si>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</si>
  <si>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</si>
  <si>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</si>
  <si>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</si>
  <si>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</si>
  <si>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</si>
  <si>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</si>
  <si>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</si>
  <si>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</si>
  <si>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</si>
  <si>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</si>
  <si>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</si>
  <si>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</si>
  <si>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</si>
  <si>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</si>
  <si>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</si>
  <si>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</si>
  <si>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</si>
  <si>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</si>
  <si>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</si>
  <si>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</si>
  <si>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</si>
  <si>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</si>
  <si>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</si>
  <si>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</si>
  <si>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</si>
  <si>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</si>
  <si>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</si>
  <si>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</si>
  <si>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</si>
  <si>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</si>
  <si>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</si>
  <si>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</si>
  <si>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</si>
  <si>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</si>
  <si>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</si>
  <si>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</si>
  <si>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</si>
  <si>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</si>
  <si>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</si>
  <si>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</si>
  <si>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</si>
  <si>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</si>
  <si>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</si>
  <si>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</si>
  <si>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</si>
  <si>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</si>
  <si>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</si>
  <si>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</si>
  <si>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</si>
  <si>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</si>
  <si>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</si>
  <si>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</si>
  <si>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</si>
  <si>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</si>
  <si>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</si>
  <si>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</si>
  <si>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</si>
  <si>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</si>
  <si>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</si>
  <si>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</si>
  <si>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</si>
  <si>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</si>
  <si>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</si>
  <si>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</si>
  <si>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</si>
  <si>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</si>
  <si>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</si>
  <si>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</si>
  <si>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</si>
  <si>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</si>
  <si>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</si>
  <si>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</si>
  <si>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</si>
  <si>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</si>
  <si>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</si>
  <si>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</si>
  <si>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</si>
  <si>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</si>
  <si>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</si>
  <si>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</si>
  <si>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</si>
  <si>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</si>
  <si>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</si>
  <si>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</si>
  <si>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</si>
  <si>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</si>
  <si>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</si>
  <si>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</si>
  <si>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</si>
  <si>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</si>
  <si>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</si>
  <si>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</si>
  <si>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</si>
  <si>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</si>
  <si>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</si>
  <si>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</si>
  <si>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</si>
  <si>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</si>
  <si>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</si>
  <si>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</si>
  <si>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</si>
  <si>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</si>
  <si>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</si>
  <si>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</si>
  <si>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</si>
  <si>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</si>
  <si>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</si>
  <si>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</si>
  <si>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</si>
  <si>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</si>
  <si>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</si>
  <si>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</si>
  <si>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</si>
  <si>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</si>
  <si>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</si>
  <si>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</si>
  <si>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</si>
  <si>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</si>
  <si>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</si>
  <si>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</si>
  <si>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</si>
  <si>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</si>
  <si>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</si>
  <si>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</si>
  <si>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</si>
  <si>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</si>
  <si>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</si>
  <si>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</si>
  <si>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</si>
  <si>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</si>
  <si>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</si>
  <si>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</si>
  <si>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</si>
  <si>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</si>
  <si>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</si>
  <si>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</si>
  <si>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</si>
  <si>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</si>
  <si>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</si>
  <si>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</si>
  <si>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</si>
  <si>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</si>
  <si>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</si>
  <si>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</si>
  <si>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</si>
  <si>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</si>
  <si>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</si>
  <si>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</si>
  <si>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</si>
  <si>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</si>
  <si>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</si>
  <si>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</si>
  <si>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</si>
  <si>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</si>
  <si>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</si>
  <si>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</si>
  <si>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</si>
  <si>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</si>
  <si>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</si>
  <si>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</si>
  <si>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</si>
  <si>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</si>
  <si>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</si>
  <si>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</si>
  <si>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</si>
  <si>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</si>
  <si>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</si>
  <si>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</si>
  <si>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</si>
  <si>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</si>
  <si>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</si>
  <si>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</si>
  <si>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</si>
  <si>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</si>
  <si>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</si>
  <si>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</si>
  <si>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</si>
  <si>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</si>
  <si>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</si>
  <si>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</si>
  <si>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</si>
  <si>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</si>
  <si>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</si>
  <si>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</si>
  <si>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</si>
  <si>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</si>
  <si>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</si>
  <si>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</si>
  <si>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</si>
  <si>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</si>
  <si>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</si>
  <si>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</si>
  <si>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</si>
  <si>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</si>
  <si>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</si>
  <si>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</si>
  <si>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</si>
  <si>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</si>
  <si>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</si>
  <si>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</si>
  <si>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</si>
  <si>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</si>
  <si>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</si>
  <si>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</si>
  <si>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</si>
  <si>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</si>
  <si>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</si>
  <si>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</si>
  <si>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</si>
  <si>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</si>
  <si>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</si>
  <si>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</si>
  <si>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</si>
  <si>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</si>
  <si>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</si>
  <si>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</si>
  <si>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</si>
  <si>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</si>
  <si>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</si>
  <si>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</si>
  <si>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</si>
  <si>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</si>
  <si>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</si>
  <si>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</si>
  <si>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</si>
  <si>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</si>
  <si>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</si>
  <si>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</si>
  <si>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</si>
  <si>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</si>
  <si>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</si>
  <si>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</si>
  <si>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</si>
  <si>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</si>
  <si>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</si>
  <si>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</si>
  <si>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</si>
  <si>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</si>
  <si>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</si>
  <si>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</si>
  <si>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</si>
  <si>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</si>
  <si>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</si>
  <si>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</si>
  <si>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</si>
  <si>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</si>
  <si>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</si>
  <si>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 xml:space="preserve">team at site </t>
  </si>
  <si>
    <t xml:space="preserve">team secure HUB site </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</si>
  <si>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</si>
  <si>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</si>
  <si>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</si>
  <si>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</si>
  <si>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</si>
  <si>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45 Min </t>
  </si>
  <si>
    <t xml:space="preserve">site has access night issue as located at USF area and team will check at morning  </t>
  </si>
  <si>
    <t>PCM-20251114-00001260</t>
  </si>
  <si>
    <t>Heavy rain in area and team checKing after HJR0228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</si>
  <si>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</si>
  <si>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</si>
  <si>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</si>
  <si>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</si>
  <si>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</si>
  <si>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</si>
  <si>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</si>
  <si>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</si>
  <si>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TT-20251114-00800</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</si>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</sst>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312.86403657407209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5.6432407407555729E-2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45975.812462499998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45975.812462499998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45975.812462499998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45975.812462499998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45975.812462499998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45975.812462499998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45975.812462499998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45975.812462499998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45975.812462499998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45975.812462499998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45975.812462499998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45975.812462499998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45975.812462499998</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45975.812462499998</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45975.812462499998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45975.812462499998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45975.812462499998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45975.812462499998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45975.812462499998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45975.812462499998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45975.812462499998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45975.812462499998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45975.812462499998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45975.812462499998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45975.812462499998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45975.812462499998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45975.812462499998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45975.812462499998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45975.812462499998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45975.812462499998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45975.812462499998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45975.812462499998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45975.812462499998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45975.812462499998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45975.812462499998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45975.812462499998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45975.812462499998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45975.812462499998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45975.812462499998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45975.812462499998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45975.812462499998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45975.812462499998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45975.812462499998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45975.812462499998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45975.812462499998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45975.812462499998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45975.812462499998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45975.812462499998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45975.812462499998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45975.812462499998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45975.812462499998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45975.812462499998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45975.812462499998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45975.812462499998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45975.812462499998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45975.812462499998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45975.812462499998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45975.812462499998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45975.812462499998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45975.812462499998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45975.812462499998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45975.812462499998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45975.812462499998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45975.812462499998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45975.812462499998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45975.812462499998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45975.812462499998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45975.812462499998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45975.812462499998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45975.812462499998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45975.812462499998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45975.812462499998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45975.812462499998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45975.812462499998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45975.812462499998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45975.812462499998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45975.812462499998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45975.812462499998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45975.812462499998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45975.812462499998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45975.812462499998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45975.812462499998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45975.812462499998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45975.812462499998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45975.812462499998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45975.812462499998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45975.812462499998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45975.812462499998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45975.812462499998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45975.812462499998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45975.812462499998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45975.812462499998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45975.812462499998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45975.812462499998</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150.81262453703675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1.2061777777780662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45975.812462499998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45975.812462499998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45975.812462499998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45975.812462499998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45975.812462499998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45975.812462499998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45975.812462499998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45975.812462499998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45975.812462499998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45975.812462499998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45975.812462499998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45975.812462499998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45975.812462499998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45975.812462499998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45975.812462499998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45975.812462499998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45975.812462499998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45975.812462499998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45975.812462499998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45975.812462499998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45975.812462499998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45975.812462499998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45975.812462499998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45975.812462499998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45975.812462499998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45975.812462499998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45975.812462499998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45975.812462499998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45975.812462499998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45975.812462499998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45975.812462499998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45975.812462499998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45975.812462499998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45975.812462499998</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8</v>
      </c>
      <c r="D2" s="18" t="s">
        <v>13042</v>
      </c>
      <c r="E2" s="18"/>
      <c r="F2" s="20"/>
      <c r="G2" s="21">
        <f t="shared" ref="G2:G60" ca="1" si="0">IFERROR(NOW()-F2,"-")</f>
        <v>45975.812462499998</v>
      </c>
      <c r="H2" s="22">
        <v>45975.643136574072</v>
      </c>
      <c r="I2" s="19" t="str">
        <f>IFERROR(VLOOKUP(D2,DB!A:F,6,0),"")</f>
        <v>SCECO</v>
      </c>
      <c r="J2" s="18" t="str">
        <f>IFERROR(VLOOKUP(D2,DB!A:G,7,0),"")</f>
        <v>Dead</v>
      </c>
      <c r="K2" s="156" t="s">
        <v>39110</v>
      </c>
      <c r="L2" s="23" t="str">
        <f>IFERROR(VLOOKUP(D2,DB!A:I,9,0),"")</f>
        <v>Latis</v>
      </c>
    </row>
    <row r="3" spans="1:13" ht="15" customHeight="1">
      <c r="A3" s="86" t="s">
        <v>39109</v>
      </c>
      <c r="B3" s="61" t="str">
        <f>IFERROR(VLOOKUP(D3,DB!A:K,11,0),"")</f>
        <v>R3</v>
      </c>
      <c r="C3" s="18">
        <v>4</v>
      </c>
      <c r="D3" s="18" t="s">
        <v>12900</v>
      </c>
      <c r="E3" s="18"/>
      <c r="F3" s="20"/>
      <c r="G3" s="21">
        <f t="shared" ca="1" si="0"/>
        <v>45975.812462499998</v>
      </c>
      <c r="H3" s="22">
        <v>45975.643125000002</v>
      </c>
      <c r="I3" s="19" t="str">
        <f>IFERROR(VLOOKUP(D3,DB!A:F,6,0),"")</f>
        <v>SCECO</v>
      </c>
      <c r="J3" s="18" t="str">
        <f>IFERROR(VLOOKUP(D3,DB!A:G,7,0),"")</f>
        <v>Vandalized</v>
      </c>
      <c r="K3" s="45" t="s">
        <v>39111</v>
      </c>
      <c r="L3" s="23" t="str">
        <f>IFERROR(VLOOKUP(D3,DB!A:I,9,0),"")</f>
        <v>Latis</v>
      </c>
    </row>
    <row r="4" spans="1:13" ht="15" customHeight="1">
      <c r="A4" s="19"/>
      <c r="B4" s="61" t="str">
        <f>IFERROR(VLOOKUP(D4,DB!A:K,11,0),"")</f>
        <v/>
      </c>
      <c r="C4" s="18"/>
      <c r="D4" s="18"/>
      <c r="E4" s="18"/>
      <c r="F4" s="20"/>
      <c r="G4" s="21">
        <f t="shared" ca="1" si="0"/>
        <v>45975.812462499998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45975.812462499998</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45975.812462499998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45975.812462499998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45975.812462499998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45975.812462499998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45975.812462499998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45975.812462499998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45975.812462499998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45975.812462499998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45975.812462499998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45975.812462499998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45975.812462499998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45975.812462499998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45975.812462499998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45975.812462499998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45975.812462499998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45975.812462499998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45975.812462499998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45975.812462499998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45975.812462499998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45975.812462499998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45975.812462499998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45975.812462499998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45975.812462499998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45975.812462499998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45975.812462499998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45975.812462499998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45975.812462499998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45975.812462499998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45975.812462499998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45975.812462499998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45975.812462499998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45975.812462499998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45975.812462499998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45975.812462499998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45975.812462499998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45975.812462499998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45975.812462499998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45975.812462499998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45975.812462499998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45975.812462499998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45975.812462499998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45975.812462499998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45975.812462499998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45975.812462499998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45975.812462499998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45975.812462499998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45975.812462499998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45975.812462499998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45975.812462499998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45975.812462499998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45975.812462499998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45975.812462499998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45975.812462499998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45975.812462499998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45975.812462499998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45975.812462499998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45975.812462499998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45975.812462499998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45975.812462499998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45975.812462499998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45975.812462499998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45975.812462499998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45975.812462499998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45975.812462499998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45975.812462499998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45975.812462499998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45975.812462499998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45975.812462499998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45975.812462499998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45975.812462499998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45975.812462499998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45975.812462499998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45975.812462499998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45975.812462499998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45975.812462499998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45975.812462499998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45975.812462499998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45975.812462499998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45975.812462499998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45975.812462499998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45975.812462499998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45975.812462499998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45975.812462499998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45975.812462499998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45975.812462499998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45975.812462499998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45975.812462499998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45975.812462499998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45975.812462499998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45975.812462499998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45975.812462499998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45975.812462499998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45975.812462499998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45975.812462499998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45975.812462499998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45975.812462499998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45975.812462499998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45975.812462499998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45975.812462499998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45975.812462499998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45975.812462499998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45975.812462499998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45975.812462499998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45975.812462499998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45975.812462499998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45975.812462499998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45975.812462499998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45975.812462499998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45975.812462499998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45975.812462499998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45975.812462499998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45975.812462499998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45975.812462499998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45975.812462499998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45975.812462499998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45975.812462499998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45975.812462499998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45975.812462499998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45975.812462499998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45975.812462499998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45975.812462499998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45975.812462499998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45975.812462499998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45975.812462499998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45975.812462499998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45975.812462499998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45975.812462499998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45975.812462499998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45975.812462499998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45975.812462499998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45975.812462499998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45975.812462499998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45975.812462499998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45975.812462499998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45975.812462499998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45975.812462499998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45975.812462499998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45975.812462499998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45975.812462499998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45975.812462499998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45975.812462499998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45975.812462499998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45975.812462499998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45975.812462499998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45975.812462499998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45975.812462499998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45975.812462499998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45975.812462499998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45975.812462499998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45975.812462499998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45975.812462499998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45975.812462499998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45975.812462499998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45975.812462499998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45975.812462499998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45975.812462499998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45975.812462499998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45975.812462499998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45975.812462499998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45975.812462499998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45975.812462499998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45975.812462499998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45975.812462499998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45975.812462499998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45975.812462499998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45975.812462499998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45975.812462499998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45975.812462499998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45975.812462499998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45975.812462499998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45975.812462499998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45975.812462499998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45975.812462499998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45975.812462499998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45975.812462499998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45975.812462499998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45975.812462499998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45975.812462499998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45975.812462499998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45975.812462499998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45975.812462499998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45975.812462499998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45975.812462499998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45975.812462499998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45975.812462499998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45975.812462499998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45975.812462499998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45975.812462499998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45975.812462499998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45975.812462499998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45975.812462499998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45975.812462499998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45975.812462499998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45975.812462499998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45975.812462499998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45975.812462499998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45975.812462499998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45975.812462499998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45975.812462499998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45975.812462499998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45975.812462499998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45975.812462499998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45975.812462499998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45975.812462499998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45975.812462499998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45975.812462499998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45975.812462499998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45975.812462499998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45975.812462499998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45975.812462499998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45975.812462499998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45975.812462499998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45975.812462499998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45975.812462499998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45975.812462499998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45975.812462499998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45975.812462499998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45975.812462499998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45975.812462499998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45975.812462499998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45975.812462499998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45975.812462499998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45975.812462499998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45975.812462499998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45975.812462499998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45975.812462499998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45975.812462499998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45975.812462499998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45975.812462499998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45975.812462499998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45975.812462499998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45975.812462499998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45975.812462499998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45975.812462499998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45975.812462499998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45975.812462499998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45975.812462499998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45975.812462499998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45975.812462499998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45975.812462499998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45975.812462499998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45975.812462499998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45975.812462499998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45975.812462499998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45975.812462499998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45975.812462499998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45975.812462499998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45975.812462499998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45975.812462499998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45975.812462499998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45975.812462499998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45975.812462499998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45975.812462499998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45975.812462499998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45975.812462499998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45975.812462499998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45975.812462499998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45975.812462499998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45975.812462499998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45975.812462499998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45975.812462499998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45975.812462499998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45975.812462499998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45975.812462499998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45975.812462499998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45975.812462499998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45975.812462499998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45975.812462499998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45975.812462499998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45975.812462499998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45975.812462499998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45975.812462499998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45975.812462499998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45975.812462499998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45975.812462499998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45975.812462499998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45975.812462499998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45975.812462499998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45975.812462499998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45975.812462499998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45975.812462499998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45975.812462499998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45975.812462499998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45975.812462499998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45975.812462499998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45975.812462499998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45975.812462499998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45975.812462499998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45975.812462499998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45975.812462499998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45975.812462499998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45975.812462499998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45975.812462499998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45975.812462499998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45975.812462499998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45975.812462499998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45975.812462499998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45975.812462499998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45975.812462499998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45975.812462499998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45975.812462499998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45975.812462499998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45975.812462499998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45975.812462499998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45975.812462499998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45975.812462499998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45975.812462499998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45975.812462499998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45975.812462499998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45975.812462499998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45975.812462499998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45975.812462499998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45975.812462499998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45975.812462499998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45975.812462499998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45975.812462499998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45975.812462499998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45975.812462499998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45975.812462499998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45975.812462499998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45975.812462499998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45975.812462499998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45975.812462499998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45975.812462499998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45975.812462499998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45975.812462499998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45975.812462499998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45975.812462499998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45975.812462499998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45975.812462499998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45975.812462499998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45975.812462499998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45975.812462499998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45975.812462499998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45975.812462499998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45975.812462499998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45975.812462499998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45975.812462499998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45975.812462499998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45975.812462499998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45975.812462499998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45975.812462499998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45975.812462499998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45975.812462499998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45975.812462499998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45975.812462499998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45975.812462499998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45975.812462499998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45975.812462499998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45975.812462499998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45975.812462499998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45975.812462499998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45975.812462499998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45975.812462499998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45975.812462499998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45975.812462499998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45975.812462499998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45975.812462499998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45975.812462499998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45975.812462499998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45975.812462499998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45975.812462499998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45975.812462499998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45975.812462499998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45975.812462499998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45975.812462499998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45975.812462499998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45975.812462499998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45975.812462499998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45975.812462499998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45975.812462499998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45975.812462499998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45975.812462499998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45975.812462499998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45975.812462499998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45975.812462499998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45975.812462499998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45975.812462499998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45975.812462499998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45975.812462499998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45975.812462499998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45975.812462499998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45975.812462499998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45975.812462499998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45975.812462499998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45975.812462499998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45975.812462499998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45975.812462499998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45975.812462499998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45975.812462499998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45975.812462499998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45975.812462499998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45975.812462499998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45975.812462499998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45975.812462499998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45975.812462499998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45975.812462499998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45975.812462499998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45975.812462499998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45975.812462499998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45975.812462499998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45975.812462499998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45975.812462499998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45975.812462499998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45975.812462499998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45975.812462499998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45975.812462499998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45975.812462499998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45975.812462499998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45975.812462499998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45975.812462499998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45975.812462499998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45975.812462499998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45975.812462499998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45975.812462499998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45975.812462499998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45975.812462499998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45975.812462499998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45975.812462499998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45975.812462499998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45975.812462499998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45975.812462499998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45975.812462499998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45975.812462499998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45975.812462499998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45975.812462499998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45975.812462499998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45975.812462499998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45975.812462499998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45975.812462499998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45975.812462499998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45975.812462499998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45975.812462499998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45975.812462499998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45975.812462499998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45975.812462499998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45975.812462499998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45975.812462499998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45975.812462499998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45975.812462499998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45975.812462499998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45975.812462499998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45975.812462499998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45975.812462499998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45975.812462499998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45975.812462499998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45975.812462499998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45975.812462499998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45975.812462499998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45975.812462499998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45975.812462499998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45975.812462499998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45975.812462499998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45975.812462499998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45975.812462499998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45975.812462499998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45975.812462499998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45975.812462499998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45975.812462499998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45975.812462499998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45975.812462499998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45975.812462499998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45975.812462499998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45975.812462499998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45975.812462499998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45975.812462499998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45975.812462499998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45975.812462499998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45975.812462499998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45975.812462499998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45975.812462499998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45975.812462499998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45975.812462499998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45975.812462499998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45975.812462499998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45975.812462499998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45975.812462499998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45975.812462499998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45975.812462499998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45975.812462499998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45975.812462499998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45975.812462499998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45975.812462499998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45975.812462499998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45975.812462499998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45975.812462499998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45975.812462499998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45975.812462499998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45975.812462499998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45975.812462499998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45975.812462499998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45975.812462499998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45975.812462499998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45975.812462499998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45975.812462499998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45975.812462499998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45975.812462499998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45975.812462499998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45975.812462499998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45975.812462499998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45975.812462499998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45975.812462499998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45975.812462499998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45975.812462499998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45975.812462499998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45975.812462499998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45975.812462499998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45975.812462499998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45975.812462499998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45975.812462499998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45975.812462499998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45975.812462499998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45975.812462499998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45975.812462499998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45975.812462499998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45975.812462499998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45975.812462499998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45975.812462499998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45975.812462499998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45975.812462499998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45975.812462499998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45975.812462499998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45975.812462499998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45975.812462499998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45975.812462499998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45975.812462499998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45975.812462499998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45975.812462499998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45975.812462499998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45975.812462499998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45975.812462499998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45975.812462499998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45975.812462499998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45975.812462499998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45975.812462499998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45975.812462499998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45975.812462499998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45975.812462499998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45975.812462499998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45975.812462499998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45975.812462499998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45975.812462499998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45975.812462499998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45975.812462499998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45975.812462499998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45975.812462499998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45975.812462499998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45975.812462499998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45975.812462499998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45975.812462499998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45975.812462499998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45975.812462499998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45975.812462499998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45975.812462499998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45975.812462499998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45975.812462499998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45975.812462499998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45975.812462499998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45975.812462499998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45975.812462499998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45975.812462499998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45975.812462499998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45975.812462499998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45975.812462499998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45975.812462499998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45975.812462499998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45975.812462499998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45975.812462499998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45975.812462499998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45975.812462499998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45975.812462499998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45975.812462499998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45975.812462499998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45975.812462499998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45975.812462499998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45975.812462499998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45975.812462499998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45975.812462499998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45975.812462499998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45975.812462499998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45975.812462499998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45975.812462499998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45975.812462499998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45975.812462499998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45975.812462499998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45975.812462499998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45975.812462499998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45975.812462499998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45975.812462499998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45975.812462499998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45975.812462499998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45975.812462499998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45975.812462499998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45975.812462499998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45975.812462499998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45975.812462499998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45975.812462499998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45975.812462499998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45975.812462499998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45975.812462499998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45975.812462499998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45975.812462499998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45975.812462499998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45975.812462499998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45975.812462499998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45975.812462499998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45975.812462499998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45975.812462499998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45975.812462499998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45975.812462499998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45975.812462499998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45975.812462499998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45975.812462499998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45975.812462499998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45975.812462499998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45975.812462499998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45975.812462499998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45975.812462499998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45975.812462499998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45975.812462499998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45975.812462499998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45975.812462499998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45975.812462499998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45975.812462499998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45975.812462499998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45975.812462499998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45975.812462499998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45975.812462499998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45975.812462499998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45975.812462499998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45975.812462499998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45975.812462499998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45975.812462499998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45975.812462499998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45975.812462499998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45975.812462499998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45975.812462499998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45975.812462499998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45975.812462499998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45975.812462499998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45975.812462499998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45975.812462499998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45975.812462499998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45975.812462499998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45975.812462499998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45975.812462499998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45975.812462499998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45975.812462499998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45975.812462499998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45975.812462499998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45975.812462499998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45975.812462499998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45975.812462499998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45975.812462499998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45975.812462499998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45975.812462499998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45975.812462499998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45975.812462499998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45975.812462499998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45975.812462499998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45975.812462499998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45975.812462499998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45975.812462499998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45975.812462499998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45975.812462499998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45975.812462499998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45975.812462499998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45975.812462499998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45975.812462499998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45975.812462499998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45975.812462499998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45975.812462499998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45975.812462499998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45975.812462499998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45975.812462499998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45975.812462499998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45975.812462499998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45975.812462499998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45975.812462499998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45975.812462499998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45975.812462499998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45975.812462499998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45975.812462499998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45975.812462499998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45975.812462499998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45975.812462499998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45975.812462499998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45975.812462499998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45975.812462499998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45975.812462499998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45975.812462499998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45975.812462499998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45975.812462499998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45975.812462499998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45975.812462499998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45975.812462499998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45975.812462499998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45975.812462499998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45975.812462499998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45975.812462499998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45975.812462499998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45975.812462499998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45975.812462499998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45975.812462499998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45975.812462499998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45975.812462499998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45975.812462499998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45975.812462499998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45975.812462499998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45975.812462499998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45975.812462499998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45975.812462499998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45975.812462499998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45975.812462499998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45975.812462499998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45975.812462499998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45975.812462499998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45975.812462499998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45975.812462499998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45975.812462499998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45975.812462499998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45975.812462499998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45975.812462499998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45975.812462499998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45975.812462499998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45975.812462499998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45975.812462499998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45975.812462499998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45975.812462499998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45975.812462499998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45975.812462499998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45975.812462499998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45975.812462499998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45975.812462499998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45975.812462499998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45975.812462499998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45975.812462499998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45975.812462499998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45975.812462499998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45975.812462499998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45975.812462499998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45975.812462499998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45975.812462499998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45975.812462499998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45975.812462499998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45975.812462499998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45975.812462499998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45975.812462499998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45975.812462499998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45975.812462499998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45975.812462499998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45975.812462499998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45975.812462499998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45975.812462499998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45975.812462499998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45975.812462499998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45975.812462499998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45975.812462499998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45975.812462499998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45975.812462499998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45975.812462499998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45975.812462499998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45975.812462499998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45975.812462499998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45975.812462499998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45975.812462499998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45975.812462499998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45975.812462499998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45975.812462499998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45975.812462499998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45975.812462499998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45975.812462499998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45975.812462499998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45975.812462499998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45975.812462499998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45975.812462499998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45975.812462499998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45975.812462499998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45975.812462499998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45975.812462499998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45975.812462499998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45975.812462499998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45975.812462499998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45975.812462499998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45975.812462499998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45975.812462499998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45975.812462499998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45975.812462499998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45975.812462499998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45975.812462499998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45975.812462499998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45975.812462499998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45975.812462499998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45975.812462499998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45975.812462499998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45975.812462499998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45975.812462499998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45975.812462499998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45975.812462499998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45975.812462499998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45975.812462499998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45975.812462499998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45975.812462499998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45975.812462499998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45975.812462499998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45975.812462499998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45975.812462499998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45975.812462499998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45975.812462499998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45975.812462499998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45975.812462499998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45975.812462499998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45975.812462499998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45975.812462499998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45975.812462499998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45975.812462499998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45975.812462499998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45975.812462499998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45975.812462499998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45975.812462499998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45975.812462499998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45975.812462499998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45975.812462499998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45975.812462499998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45975.812462499998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45975.812462499998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45975.812462499998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45975.812462499998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45975.812462499998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45975.812462499998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45975.812462499998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45975.812462499998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45975.812462499998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45975.812462499998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45975.812462499998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45975.812462499998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45975.812462499998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45975.812462499998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45975.812462499998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45975.812462499998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45975.812462499998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45975.812462499998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45975.812462499998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45975.812462499998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45975.812462499998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45975.812462499998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45975.812462499998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45975.812462499998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45975.812462499998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45975.812462499998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45975.812462499998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45975.812462499998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45975.812462499998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45975.812462499998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45975.812462499998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45975.812462499998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45975.812462499998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45975.812462499998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45975.812462499998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45975.812462499998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45975.812462499998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45975.812462499998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45975.812462499998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45975.812462499998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45975.812462499998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45975.812462499998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45975.812462499998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45975.812462499998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45975.812462499998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45975.812462499998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45975.812462499998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45975.812462499998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45975.812462499998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45975.812462499998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45975.812462499998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45975.812462499998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45975.812462499998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45975.812462499998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45975.812462499998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45975.812462499998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45975.812462499998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45975.812462499998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45975.812462499998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45975.812462499998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45975.812462499998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45975.812462499998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45975.812462499998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45975.812462499998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45975.812462499998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45975.812462499998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45975.812462499998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45975.812462499998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45975.812462499998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45975.812462499998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45975.812462499998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45975.812462499998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45975.812462499998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45975.812462499998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45975.812462499998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45975.812462499998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45975.812462499998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45975.812462499998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45975.812462499998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45975.812462499998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45975.812462499998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45975.812462499998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45975.812462499998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45975.812462499998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45975.812462499998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45975.812462499998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45975.812462499998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45975.812462499998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45975.812462499998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45975.812462499998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45975.812462499998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45975.812462499998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45975.812462499998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45975.812462499998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45975.812462499998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45975.812462499998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45975.812462499998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45975.812462499998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45975.812462499998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45975.812462499998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45975.812462499998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45975.812462499998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45975.812462499998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45975.812462499998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45975.812462499998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45975.812462499998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45975.812462499998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45975.812462499998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45975.812462499998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45975.812462499998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45975.812462499998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45975.812462499998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45975.812462499998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45975.812462499998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45975.812462499998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45975.812462499998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45975.812462499998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45975.812462499998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45975.812462499998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45975.812462499998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45975.812462499998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45975.812462499998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45975.812462499998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45975.812462499998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45975.812462499998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45975.812462499998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45975.812462499998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45975.812462499998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45975.812462499998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45975.812462499998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45975.812462499998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45975.812462499998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45975.812462499998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45975.812462499998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45975.812462499998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45975.812462499998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45975.812462499998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45975.812462499998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45975.812462499998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45975.812462499998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45975.812462499998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45975.812462499998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45975.812462499998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45975.812462499998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45975.812462499998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45975.812462499998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45975.812462499998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45975.812462499998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45975.812462499998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45975.812462499998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45975.812462499998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45975.812462499998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45975.812462499998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45975.812462499998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45975.812462499998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45975.812462499998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45975.812462499998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45975.812462499998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45975.812462499998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45975.812462499998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45975.812462499998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45975.812462499998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45975.812462499998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45975.812462499998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45975.812462499998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45975.812462499998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45975.812462499998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45975.812462499998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45975.812462499998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45975.812462499998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45975.812462499998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45975.812462499998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45975.812462499998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45975.812462499998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45975.812462499998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45975.812462499998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45975.812462499998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45975.812462499998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45975.812462499998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45975.812462499998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45975.812462499998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45975.812462499998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45975.812462499998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45975.812462499998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45975.812462499998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45975.812462499998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45975.812462499998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45975.812462499998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45975.812462499998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45975.812462499998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45975.812462499998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45975.812462499998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45975.812462499998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45975.812462499998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45975.812462499998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45975.812462499998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45975.812462499998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45975.812462499998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45975.812462499998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45975.812462499998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45975.812462499998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45975.812462499998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45975.812462499998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45975.812462499998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45975.812462499998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45975.812462499998</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tabSelected="1" workbookViewId="0">
      <selection activeCell="K18" sqref="K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272.33174490740203</v>
      </c>
      <c r="H2" s="96">
        <v>45703.474768518521</v>
      </c>
      <c r="I2" s="96" t="str">
        <f>IFERROR(VLOOKUP(D2,DB!A:F,6,0),"")</f>
        <v>SCECO</v>
      </c>
      <c r="J2" s="96" t="str">
        <f>IFERROR(VLOOKUP(D2,DB!A:G,7,0),"")</f>
        <v>Dead</v>
      </c>
      <c r="K2" s="98" t="s">
        <v>39113</v>
      </c>
      <c r="L2" s="92" t="str">
        <f>IFERROR(VLOOKUP(D2,DB!A:I,9,0),"")</f>
        <v>Latis</v>
      </c>
    </row>
    <row r="3" spans="1:16" ht="15" customHeight="1">
      <c r="A3" s="135" t="s">
        <v>39109</v>
      </c>
      <c r="B3" s="135" t="str">
        <f>IFERROR(VLOOKUP(D3,DB!A:K,11,0),"")</f>
        <v>R4</v>
      </c>
      <c r="C3" s="94">
        <v>1</v>
      </c>
      <c r="D3" s="92" t="s">
        <v>34140</v>
      </c>
      <c r="E3" s="95" t="s">
        <v>39021</v>
      </c>
      <c r="F3" s="96"/>
      <c r="G3" s="97">
        <f ca="1">IFERROR(NOW()-F3,"")</f>
        <v>45975.812462499998</v>
      </c>
      <c r="H3" s="96">
        <v>45975.70239583333</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36490</v>
      </c>
      <c r="E4" s="95" t="s">
        <v>39102</v>
      </c>
      <c r="F4" s="96">
        <v>45975.755208333336</v>
      </c>
      <c r="G4" s="97">
        <f ca="1">IFERROR(NOW()-F4,"")</f>
        <v>5.7254166662460193E-2</v>
      </c>
      <c r="H4" s="96">
        <v>45975.742013888892</v>
      </c>
      <c r="I4" s="135" t="str">
        <f>IFERROR(VLOOKUP(D4,DB!A:F,6,0),"")</f>
        <v>SCECO</v>
      </c>
      <c r="J4" s="135" t="str">
        <f>IFERROR(VLOOKUP(D4,DB!A:G,7,0),"")</f>
        <v>Dead</v>
      </c>
      <c r="K4" s="98" t="s">
        <v>39116</v>
      </c>
      <c r="L4" s="92" t="str">
        <f>IFERROR(VLOOKUP(D4,DB!A:I,9,0),"")</f>
        <v>Latis</v>
      </c>
    </row>
    <row r="5" spans="1:16" ht="15" customHeight="1">
      <c r="A5" s="135" t="s">
        <v>39109</v>
      </c>
      <c r="B5" s="135" t="str">
        <f>IFERROR(VLOOKUP(D5,DB!A:K,11,0),"")</f>
        <v>R4</v>
      </c>
      <c r="C5" s="94">
        <v>1</v>
      </c>
      <c r="D5" s="92" t="s">
        <v>36364</v>
      </c>
      <c r="E5" s="95" t="s">
        <v>39021</v>
      </c>
      <c r="F5" s="96"/>
      <c r="G5" s="97">
        <f ca="1">IFERROR(NOW()-F5,"")</f>
        <v>45975.812462499998</v>
      </c>
      <c r="H5" s="96">
        <v>45975.742754629631</v>
      </c>
      <c r="I5" s="135" t="str">
        <f>IFERROR(VLOOKUP(D5,DB!A:F,6,0),"")</f>
        <v>Generator-SG</v>
      </c>
      <c r="J5" s="135" t="str">
        <f>IFERROR(VLOOKUP(D5,DB!A:G,7,0),"")</f>
        <v>No BB Shifted</v>
      </c>
      <c r="K5" s="98" t="s">
        <v>39117</v>
      </c>
      <c r="L5" s="92" t="str">
        <f>IFERROR(VLOOKUP(D5,DB!A:I,9,0),"")</f>
        <v>Latis</v>
      </c>
    </row>
    <row r="6" spans="1:16" ht="15" customHeight="1">
      <c r="A6" s="135" t="s">
        <v>39109</v>
      </c>
      <c r="B6" s="135" t="str">
        <f>IFERROR(VLOOKUP(D6,DB!A:K,11,0),"")</f>
        <v>R4</v>
      </c>
      <c r="C6" s="94">
        <v>2</v>
      </c>
      <c r="D6" s="92" t="s">
        <v>36410</v>
      </c>
      <c r="E6" s="95" t="s">
        <v>39021</v>
      </c>
      <c r="F6" s="96"/>
      <c r="G6" s="97">
        <f ca="1">IFERROR(NOW()-F6,"")</f>
        <v>45975.812462499998</v>
      </c>
      <c r="H6" s="96">
        <v>45975.766296296293</v>
      </c>
      <c r="I6" s="135" t="str">
        <f>IFERROR(VLOOKUP(D6,DB!A:F,6,0),"")</f>
        <v>SCECO</v>
      </c>
      <c r="J6" s="135" t="str">
        <f>IFERROR(VLOOKUP(D6,DB!A:G,7,0),"")</f>
        <v>Vandalized</v>
      </c>
      <c r="K6" s="98" t="s">
        <v>39118</v>
      </c>
      <c r="L6" s="92" t="str">
        <f>IFERROR(VLOOKUP(D6,DB!A:I,9,0),"")</f>
        <v>Latis</v>
      </c>
    </row>
    <row r="7" spans="1:16" ht="15" customHeight="1">
      <c r="A7" s="135" t="s">
        <v>39119</v>
      </c>
      <c r="B7" s="135" t="str">
        <f>IFERROR(VLOOKUP(D7,DB!A:K,11,0),"")</f>
        <v>R4</v>
      </c>
      <c r="C7" s="94">
        <v>1</v>
      </c>
      <c r="D7" s="92" t="s">
        <v>36421</v>
      </c>
      <c r="E7" s="95" t="s">
        <v>39021</v>
      </c>
      <c r="F7" s="96">
        <v>45975.803229166668</v>
      </c>
      <c r="G7" s="97">
        <f ca="1">IFERROR(NOW()-F7,"")</f>
        <v>9.2333333304850385E-3</v>
      </c>
      <c r="H7" s="96">
        <v>45975.787465277775</v>
      </c>
      <c r="I7" s="135" t="str">
        <f>IFERROR(VLOOKUP(D7,DB!A:F,6,0),"")</f>
        <v>Generator-SG</v>
      </c>
      <c r="J7" s="135" t="str">
        <f>IFERROR(VLOOKUP(D7,DB!A:G,7,0),"")</f>
        <v>No BB Shifted</v>
      </c>
      <c r="K7" s="98" t="s">
        <v>39120</v>
      </c>
      <c r="L7" s="92" t="str">
        <f>IFERROR(VLOOKUP(D7,DB!A:I,9,0),"")</f>
        <v>Latis</v>
      </c>
    </row>
    <row r="8" spans="1:16" ht="15" customHeight="1">
      <c r="A8" s="135"/>
      <c r="B8" s="135" t="str">
        <f>IFERROR(VLOOKUP(D8,DB!A:K,11,0),"")</f>
        <v/>
      </c>
      <c r="C8" s="94"/>
      <c r="D8" s="92"/>
      <c r="E8" s="95"/>
      <c r="F8" s="96"/>
      <c r="G8" s="97">
        <f ca="1">IFERROR(NOW()-F8,"")</f>
        <v>45975.812462499998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45975.812462499998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45975.812462499998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45975.812462499998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45975.812462499998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45975.812462499998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45975.812462499998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45975.812462499998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45975.812462499998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45975.812462499998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45975.812462499998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45975.812462499998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45975.812462499998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45975.812462499998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45975.812462499998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45975.812462499998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45975.812462499998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45975.812462499998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45975.812462499998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45975.812462499998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45975.812462499998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45975.812462499998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45975.812462499998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45975.812462499998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45975.812462499998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45975.812462499998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45975.812462499998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45975.812462499998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45975.812462499998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45975.812462499998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45975.812462499998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45975.812462499998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45975.812462499998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45975.812462499998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45975.812462499998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45975.812462499998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45975.812462499998</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4"/>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83.980402314809908</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49.623585185181582</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 ca="1" si="1">IFERROR(NOW()-F4,"")</f>
        <v>27.151351388885814</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33090</v>
      </c>
      <c r="E6" s="124" t="s">
        <v>39021</v>
      </c>
      <c r="F6" s="124"/>
      <c r="G6" s="126">
        <f t="shared" ref="G6:G57" ca="1" si="2">IFERROR(NOW()-F6,"")</f>
        <v>45975.812462499998</v>
      </c>
      <c r="H6" s="125">
        <v>45975.770520833335</v>
      </c>
      <c r="I6" s="124" t="str">
        <f>IFERROR(VLOOKUP(D6,DB!A:F,6,0),"")</f>
        <v>SCECO</v>
      </c>
      <c r="J6" s="124" t="str">
        <f>IFERROR(VLOOKUP(D6,DB!A:G,7,0),"")</f>
        <v>Dead</v>
      </c>
      <c r="K6" s="124" t="s">
        <v>39130</v>
      </c>
      <c r="L6" s="124" t="str">
        <f>IFERROR(VLOOKUP(D6,DB!A:I,9,0),"")</f>
        <v>Latis</v>
      </c>
    </row>
    <row r="7" spans="1:13">
      <c r="A7" s="124"/>
      <c r="B7" s="124" t="str">
        <f>IFERROR(VLOOKUP(D7,DB!A:K,11,0),"")</f>
        <v/>
      </c>
      <c r="C7" s="124"/>
      <c r="D7"/>
      <c r="E7" s="124"/>
      <c r="F7" s="124"/>
      <c r="G7" s="126">
        <f t="shared" ca="1" si="2"/>
        <v>45975.812462499998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45975.812462499998</v>
      </c>
      <c r="H8" s="125"/>
      <c r="I8" s="124" t="str">
        <f>IFERROR(VLOOKUP(D8,DB!A:F,6,0),"")</f>
        <v/>
      </c>
      <c r="J8" s="124" t="str">
        <f>IFERROR(VLOOKUP(D8,DB!A:G,7,0),"")</f>
        <v/>
      </c>
      <c r="K8" s="124"/>
      <c r="L8" s="124" t="str">
        <f>IFERROR(VLOOKUP(D8,DB!A:I,9,0),"")</f>
        <v/>
      </c>
    </row>
    <row r="9" spans="1:13">
      <c r="A9" s="124"/>
      <c r="B9" s="124" t="str">
        <f>IFERROR(VLOOKUP(D9,DB!A:K,11,0),"")</f>
        <v>R5</v>
      </c>
      <c r="C9" s="124"/>
      <c r="D9" s="124" t="s">
        <v>36431</v>
      </c>
      <c r="E9" s="124"/>
      <c r="F9" s="124"/>
      <c r="G9" s="126">
        <f t="shared" ca="1" si="2"/>
        <v>45975.812462499998</v>
      </c>
      <c r="H9" s="125"/>
      <c r="I9" s="124" t="str">
        <f>IFERROR(VLOOKUP(D9,DB!A:F,6,0),"")</f>
        <v>SCECO</v>
      </c>
      <c r="J9" s="124" t="str">
        <f>IFERROR(VLOOKUP(D9,DB!A:G,7,0),"")</f>
        <v>Vandalized</v>
      </c>
      <c r="K9" s="124"/>
      <c r="L9" s="124" t="str">
        <f>IFERROR(VLOOKUP(D9,DB!A:I,9,0),"")</f>
        <v>Latis</v>
      </c>
    </row>
    <row r="10" spans="1:13">
      <c r="A10" s="124"/>
      <c r="B10" s="124" t="str">
        <f>IFERROR(VLOOKUP(D10,DB!A:K,11,0),"")</f>
        <v/>
      </c>
      <c r="C10" s="124"/>
      <c r="D10" s="124"/>
      <c r="E10" s="124"/>
      <c r="F10" s="124"/>
      <c r="G10" s="126">
        <f t="shared" ca="1" si="2"/>
        <v>45975.812462499998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45975.812462499998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45975.812462499998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45975.812462499998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45975.812462499998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45975.812462499998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45975.812462499998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45975.812462499998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45975.812462499998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45975.812462499998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45975.812462499998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45975.812462499998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45975.812462499998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45975.812462499998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45975.812462499998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45975.812462499998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45975.812462499998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45975.812462499998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45975.812462499998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45975.812462499998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45975.812462499998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45975.812462499998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45975.812462499998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45975.812462499998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45975.812462499998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45975.812462499998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45975.812462499998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45975.812462499998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45975.812462499998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45975.812462499998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45975.812462499998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45975.812462499998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45975.812462499998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45975.812462499998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45975.812462499998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45975.812462499998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45975.812462499998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45975.812462499998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45975.812462499998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45975.812462499998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45975.812462499998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45975.812462499998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45975.812462499998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45975.812462499998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45975.812462499998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45975.812462499998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45975.812462499998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45975.812462499998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ref="G58:G121" ca="1" si="3">IFERROR(NOW()-F58,"")</f>
        <v>45975.812462499998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45975.812462499998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45975.812462499998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45975.812462499998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45975.812462499998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45975.812462499998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45975.812462499998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45975.812462499998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45975.812462499998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45975.812462499998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45975.812462499998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45975.812462499998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45975.812462499998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45975.812462499998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45975.812462499998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45975.812462499998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45975.812462499998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45975.812462499998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45975.812462499998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45975.812462499998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45975.812462499998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45975.812462499998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45975.812462499998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45975.812462499998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45975.812462499998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45975.812462499998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45975.812462499998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45975.812462499998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45975.812462499998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45975.812462499998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45975.812462499998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45975.812462499998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45975.812462499998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45975.812462499998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45975.812462499998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45975.812462499998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45975.812462499998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45975.812462499998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45975.812462499998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45975.812462499998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45975.812462499998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45975.812462499998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45975.812462499998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45975.812462499998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45975.812462499998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45975.812462499998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45975.812462499998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45975.812462499998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45975.812462499998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45975.812462499998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45975.812462499998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45975.812462499998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45975.812462499998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45975.812462499998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45975.812462499998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45975.812462499998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45975.812462499998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45975.812462499998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45975.812462499998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45975.812462499998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45975.812462499998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45975.812462499998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45975.812462499998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45975.812462499998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4">IFERROR(NOW()-F122,"")</f>
        <v>45975.812462499998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45975.812462499998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45975.812462499998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45975.812462499998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45975.812462499998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45975.812462499998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45975.812462499998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45975.812462499998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45975.812462499998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45975.812462499998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45975.812462499998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45975.812462499998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45975.812462499998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45975.812462499998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45975.812462499998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45975.812462499998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45975.812462499998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45975.812462499998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45975.812462499998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45975.812462499998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45975.812462499998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45975.812462499998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45975.812462499998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45975.812462499998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45975.812462499998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45975.812462499998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45975.812462499998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45975.812462499998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45975.812462499998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45975.812462499998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45975.812462499998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45975.812462499998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45975.812462499998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45975.812462499998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45975.812462499998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45975.812462499998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45975.812462499998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45975.812462499998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45975.812462499998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45975.812462499998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45975.812462499998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45975.812462499998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45975.812462499998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45975.812462499998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45975.812462499998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45975.812462499998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45975.812462499998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45975.812462499998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45975.812462499998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45975.812462499998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45975.812462499998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45975.812462499998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45975.812462499998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45975.812462499998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45975.812462499998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45975.812462499998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45975.812462499998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45975.812462499998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45975.812462499998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45975.812462499998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45975.812462499998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45975.812462499998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45975.812462499998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45975.812462499998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5">IFERROR(NOW()-F186,"")</f>
        <v>45975.812462499998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45975.812462499998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45975.812462499998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45975.812462499998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45975.812462499998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45975.812462499998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45975.812462499998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45975.812462499998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45975.812462499998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45975.812462499998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45975.812462499998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45975.812462499998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45975.812462499998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45975.812462499998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45975.812462499998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45975.812462499998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45975.812462499998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45975.812462499998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45975.812462499998</v>
      </c>
      <c r="H204" s="124"/>
      <c r="I204" s="124" t="str">
        <f>IFERROR(VLOOKUP(D204,DB!A:F,6,0),"")</f>
        <v/>
      </c>
      <c r="J204" s="124" t="str">
        <f>IFERROR(VLOOKUP(D204,DB!A:G,7,0),"")</f>
        <v/>
      </c>
      <c r="K204" s="124"/>
      <c r="L204" s="124" t="str">
        <f>IFERROR(VLOOKUP(D204,DB!A:I,9,0),"")</f>
        <v/>
      </c>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45975.812462499998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45975.812462499998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45975.812462499998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45975.812462499998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45975.812462499998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45975.812462499998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45975.812462499998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45975.812462499998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45975.812462499998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45975.812462499998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45975.812462499998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45975.812462499998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45975.812462499998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45975.812462499998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45975.812462499998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45975.812462499998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45975.812462499998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45975.812462499998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45975.812462499998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45975.812462499998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45975.812462499998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45975.812462499998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45975.812462499998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45975.812462499998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45975.812462499998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45975.812462499998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45975.812462499998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45975.812462499998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45975.812462499998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45975.812462499998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45975.812462499998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45975.812462499998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45975.812462499998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45975.812462499998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45975.812462499998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45975.812462499998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45975.812462499998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45975.812462499998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45975.812462499998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45975.812462499998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45975.812462499998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45975.812462499998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45975.812462499998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45975.812462499998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45975.812462499998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45975.812462499998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45975.812462499998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45975.812462499998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45975.812462499998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45975.812462499998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45975.812462499998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45975.812462499998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45975.812462499998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45975.812462499998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45975.812462499998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45975.812462499998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45975.812462499998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45975.812462499998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45975.812462499998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45975.812462499998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45975.812462499998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45975.812462499998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45975.812462499998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45975.812462499998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45975.812462499998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45975.812462499998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45975.812462499998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45975.812462499998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45975.812462499998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45975.812462499998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45975.812462499998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45975.812462499998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45975.812462499998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45975.812462499998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45975.812462499998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45975.812462499998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45975.812462499998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45975.812462499998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45975.812462499998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45975.812462499998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45975.812462499998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45975.812462499998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45975.812462499998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45975.812462499998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45975.812462499998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45975.812462499998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45975.812462499998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45975.812462499998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45975.812462499998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45975.812462499998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45975.812462499998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45975.812462499998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45975.812462499998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45975.812462499998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45975.812462499998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45975.812462499998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45975.812462499998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45975.812462499998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45975.812462499998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45975.812462499998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45975.812462499998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45975.812462499998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45975.812462499998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45975.812462499998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45975.812462499998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45975.812462499998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45975.812462499998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45975.812462499998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45975.812462499998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45975.812462499998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45975.812462499998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45975.812462499998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45975.812462499998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45975.812462499998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45975.812462499998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45975.812462499998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45975.812462499998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45975.812462499998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45975.812462499998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45975.812462499998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45975.812462499998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45975.812462499998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45975.812462499998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45975.812462499998</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2025-11-14T16:30:20Z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