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755" documentId="13_ncr:1_{F6CB121F-512D-4AA6-A0C1-0FB36C537598}" xr6:coauthVersionLast="47" xr6:coauthVersionMax="47" xr10:uidLastSave="{EC042BE0-10EB-4514-B7DA-DEF438D880FB}"/>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I2" i="6"/>
  <c r="I3" i="6"/>
  <c r="I4" i="6"/>
  <c r="I5" i="6"/>
  <c r="I6" i="6"/>
  <c r="I7" i="6"/>
  <c r="I8" i="6"/>
  <c r="I9" i="6"/>
  <c r="I10" i="6"/>
  <c r="I11" i="6"/>
  <c r="I12" i="6"/>
  <c r="I13" i="6"/>
  <c r="I14" i="6"/>
  <c r="I15" i="6"/>
  <c r="I16" i="6"/>
  <c r="I17" i="6"/>
  <c r="I18" i="6"/>
  <c r="I19" i="6"/>
  <c r="I20" i="6"/>
  <c r="I21" i="6"/>
  <c r="I22" i="6"/>
  <c r="I23" i="6"/>
  <c r="I24" i="6"/>
  <c r="I25" i="6"/>
  <c r="I26" i="6"/>
  <c r="I27" i="6"/>
  <c r="G2" i="6"/>
  <c r="G3" i="6"/>
  <c r="G4" i="6"/>
  <c r="G5" i="6"/>
  <c r="G6" i="6"/>
  <c r="G7" i="6"/>
  <c r="G8" i="6"/>
  <c r="G9" i="6"/>
  <c r="G10" i="6"/>
  <c r="G11" i="6"/>
  <c r="G12" i="6"/>
  <c r="G13" i="6"/>
  <c r="G14" i="6"/>
  <c r="G15" i="6"/>
  <c r="G16" i="6"/>
  <c r="G17" i="6"/>
  <c r="G18" i="6"/>
  <c r="G19" i="6"/>
  <c r="G20" i="6"/>
  <c r="G21" i="6"/>
  <c r="G22" i="6"/>
  <c r="G23" i="6"/>
  <c r="G24" i="6"/>
  <c r="G25" i="6"/>
  <c r="G26" i="6"/>
  <c r="G27" i="6"/>
  <c r="B2" i="6"/>
  <c r="B3" i="6"/>
  <c r="B4" i="6"/>
  <c r="B5" i="6"/>
  <c r="B6" i="6"/>
  <c r="B7" i="6"/>
  <c r="B8" i="6"/>
  <c r="B9" i="6"/>
  <c r="B10" i="6"/>
  <c r="B11" i="6"/>
  <c r="B12" i="6"/>
  <c r="B13" i="6"/>
  <c r="B14" i="6"/>
  <c r="B15" i="6"/>
  <c r="B16" i="6"/>
  <c r="B17" i="6"/>
  <c r="B18" i="6"/>
  <c r="B19" i="6"/>
  <c r="B20" i="6"/>
  <c r="B21" i="6"/>
  <c r="B22" i="6"/>
  <c r="B23" i="6"/>
  <c r="B24" i="6"/>
  <c r="B25" i="6"/>
  <c r="B26" i="6"/>
  <c r="B27" i="6"/>
  <c r="J2" i="6"/>
  <c r="J3" i="6"/>
  <c r="J4" i="6"/>
  <c r="J5" i="6"/>
  <c r="J6" i="6"/>
  <c r="J7" i="6"/>
  <c r="J8" i="6"/>
  <c r="J9" i="6"/>
  <c r="J10" i="6"/>
  <c r="J11" i="6"/>
  <c r="J12" i="6"/>
  <c r="J13" i="6"/>
  <c r="J14" i="6"/>
  <c r="J15" i="6"/>
  <c r="J16" i="6"/>
  <c r="J17" i="6"/>
  <c r="J18" i="6"/>
  <c r="J19" i="6"/>
  <c r="J20" i="6"/>
  <c r="J21" i="6"/>
  <c r="J22" i="6"/>
  <c r="J23" i="6"/>
  <c r="J24" i="6"/>
  <c r="J25" i="6"/>
  <c r="J26" i="6"/>
  <c r="J2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<sst xmlns="http://schemas.openxmlformats.org/spreadsheetml/2006/main" count="180282" uniqueCount="39126">
  <si>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</si>
  <si>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</si>
  <si>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</si>
  <si>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</si>
  <si>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</si>
  <si>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</si>
  <si>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</si>
  <si>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</si>
  <si>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</si>
  <si>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</si>
  <si>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</si>
  <si>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</si>
  <si>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</si>
  <si>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</si>
  <si>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</si>
  <si>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</si>
  <si>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</si>
  <si>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</si>
  <si>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</si>
  <si>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</si>
  <si>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</si>
  <si>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</si>
  <si>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</si>
  <si>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</si>
  <si>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</si>
  <si>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</si>
  <si>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</si>
  <si>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</si>
  <si>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</si>
  <si>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</si>
  <si>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</si>
  <si>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</si>
  <si>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</si>
  <si>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</si>
  <si>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</si>
  <si>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</si>
  <si>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</si>
  <si>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</si>
  <si>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</si>
  <si>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</si>
  <si>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</si>
  <si>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</si>
  <si>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</si>
  <si>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</si>
  <si>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</si>
  <si>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</si>
  <si>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</si>
  <si>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</si>
  <si>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</si>
  <si>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</si>
  <si>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</si>
  <si>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</si>
  <si>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</si>
  <si>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</si>
  <si>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</si>
  <si>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</si>
  <si>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</si>
  <si>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</si>
  <si>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</si>
  <si>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</si>
  <si>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</si>
  <si>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</si>
  <si>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</si>
  <si>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</si>
  <si>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</si>
  <si>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</si>
  <si>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</si>
  <si>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</si>
  <si>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</si>
  <si>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</si>
  <si>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</si>
  <si>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</si>
  <si>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</si>
  <si>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</si>
  <si>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</si>
  <si>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</si>
  <si>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</si>
  <si>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</si>
  <si>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</si>
  <si>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</si>
  <si>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</si>
  <si>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</si>
  <si>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</si>
  <si>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</si>
  <si>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</si>
  <si>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</si>
  <si>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</si>
  <si>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</si>
  <si>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</si>
  <si>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</si>
  <si>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</si>
  <si>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</si>
  <si>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</si>
  <si>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</si>
  <si>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</si>
  <si>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</si>
  <si>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</si>
  <si>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</si>
  <si>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</si>
  <si>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</si>
  <si>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</si>
  <si>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</si>
  <si>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</si>
  <si>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</si>
  <si>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</si>
  <si>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</si>
  <si>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</si>
  <si>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</si>
  <si>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</si>
  <si>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</si>
  <si>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</si>
  <si>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</si>
  <si>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</si>
  <si>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</si>
  <si>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</si>
  <si>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</si>
  <si>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</si>
  <si>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</si>
  <si>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</si>
  <si>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</si>
  <si>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</si>
  <si>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</si>
  <si>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</si>
  <si>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</si>
  <si>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</si>
  <si>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</si>
  <si>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</si>
  <si>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</si>
  <si>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</si>
  <si>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</si>
  <si>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</si>
  <si>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</si>
  <si>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</si>
  <si>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</si>
  <si>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</si>
  <si>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</si>
  <si>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</si>
  <si>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</si>
  <si>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</si>
  <si>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</si>
  <si>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</si>
  <si>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</si>
  <si>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</si>
  <si>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</si>
  <si>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</si>
  <si>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</si>
  <si>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</si>
  <si>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</si>
  <si>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</si>
  <si>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</si>
  <si>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</si>
  <si>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</si>
  <si>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</si>
  <si>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</si>
  <si>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</si>
  <si>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</si>
  <si>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</si>
  <si>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</si>
  <si>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</si>
  <si>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</si>
  <si>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</si>
  <si>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</si>
  <si>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</si>
  <si>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</si>
  <si>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</si>
  <si>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</si>
  <si>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</si>
  <si>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</si>
  <si>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</si>
  <si>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</si>
  <si>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</si>
  <si>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</si>
  <si>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</si>
  <si>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</si>
  <si>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</si>
  <si>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</si>
  <si>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</si>
  <si>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</si>
  <si>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</si>
  <si>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</si>
  <si>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</si>
  <si>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</si>
  <si>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</si>
  <si>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</si>
  <si>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</si>
  <si>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</si>
  <si>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</si>
  <si>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</si>
  <si>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</si>
  <si>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</si>
  <si>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</si>
  <si>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</si>
  <si>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</si>
  <si>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</si>
  <si>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</si>
  <si>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</si>
  <si>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</si>
  <si>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</si>
  <si>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</si>
  <si>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</si>
  <si>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</si>
  <si>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</si>
  <si>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</si>
  <si>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</si>
  <si>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</si>
  <si>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</si>
  <si>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</si>
  <si>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</si>
  <si>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</si>
  <si>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</si>
  <si>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</si>
  <si>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</si>
  <si>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</si>
  <si>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</si>
  <si>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</si>
  <si>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</si>
  <si>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</si>
  <si>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</si>
  <si>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</si>
  <si>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</si>
  <si>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</si>
  <si>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</si>
  <si>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</si>
  <si>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</si>
  <si>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</si>
  <si>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</si>
  <si>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</si>
  <si>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</si>
  <si>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</si>
  <si>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</si>
  <si>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</si>
  <si>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</si>
  <si>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</si>
  <si>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</si>
  <si>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</si>
  <si>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</si>
  <si>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</si>
  <si>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</si>
  <si>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</si>
  <si>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</si>
  <si>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</si>
  <si>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</si>
  <si>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</si>
  <si>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</si>
  <si>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</si>
  <si>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</si>
  <si>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</si>
  <si>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</si>
  <si>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</si>
  <si>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</si>
  <si>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</si>
  <si>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</si>
  <si>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</si>
  <si>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</si>
  <si>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</si>
  <si>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</si>
  <si>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</si>
  <si>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</si>
  <si>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</si>
  <si>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</si>
  <si>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</si>
  <si>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</si>
  <si>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</si>
  <si>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</si>
  <si>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</si>
  <si>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</si>
  <si>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</si>
  <si>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</si>
  <si>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</si>
  <si>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</si>
  <si>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</si>
  <si>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</si>
  <si>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</si>
  <si>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</si>
  <si>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</si>
  <si>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</si>
  <si>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</si>
  <si>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</si>
  <si>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</si>
  <si>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</si>
  <si>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</si>
  <si>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</si>
  <si>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</si>
  <si>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</si>
  <si>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</si>
  <si>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</si>
  <si>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</si>
  <si>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</si>
  <si>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</si>
  <si>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</si>
  <si>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</si>
  <si>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</si>
  <si>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</si>
  <si>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</si>
  <si>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</si>
  <si>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</si>
  <si>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</si>
  <si>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</si>
  <si>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</si>
  <si>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</si>
  <si>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</si>
  <si>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</si>
  <si>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</si>
  <si>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</si>
  <si>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</si>
  <si>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</si>
  <si>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</si>
  <si>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</si>
  <si>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</si>
  <si>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</si>
  <si>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</si>
  <si>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</si>
  <si>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</si>
  <si>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</si>
  <si>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</si>
  <si>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</si>
  <si>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</si>
  <si>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</si>
  <si>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</si>
  <si>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</si>
  <si>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</si>
  <si>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</si>
  <si>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</si>
  <si>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</si>
  <si>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</si>
  <si>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</si>
  <si>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</si>
  <si>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</si>
  <si>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</si>
  <si>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</si>
  <si>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</si>
  <si>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</si>
  <si>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</si>
  <si>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</si>
  <si>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</si>
  <si>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</si>
  <si>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</si>
  <si>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</si>
  <si>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</si>
  <si>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</si>
  <si>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</si>
  <si>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</si>
  <si>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</si>
  <si>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</si>
  <si>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</si>
  <si>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</si>
  <si>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</si>
  <si>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</si>
  <si>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</si>
  <si>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</si>
  <si>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</si>
  <si>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</si>
  <si>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</si>
  <si>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</si>
  <si>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</si>
  <si>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</si>
  <si>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</si>
  <si>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</si>
  <si>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</si>
  <si>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</si>
  <si>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</si>
  <si>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</si>
  <si>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</si>
  <si>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</si>
  <si>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</si>
  <si>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</si>
  <si>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</si>
  <si>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</si>
  <si>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</si>
  <si>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</si>
  <si>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</si>
  <si>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</si>
  <si>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</si>
  <si>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</si>
  <si>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</si>
  <si>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</si>
  <si>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</si>
  <si>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</si>
  <si>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</si>
  <si>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</si>
  <si>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</si>
  <si>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</si>
  <si>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</si>
  <si>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</si>
  <si>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</si>
  <si>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</si>
  <si>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</si>
  <si>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</si>
  <si>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</si>
  <si>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</si>
  <si>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</si>
  <si>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</si>
  <si>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</si>
  <si>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</si>
  <si>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</si>
  <si>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</si>
  <si>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</si>
  <si>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</si>
  <si>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</si>
  <si>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</si>
  <si>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</si>
  <si>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</si>
  <si>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</si>
  <si>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</si>
  <si>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</si>
  <si>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</si>
  <si>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</si>
  <si>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</si>
  <si>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</si>
  <si>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</si>
  <si>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</si>
  <si>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</si>
  <si>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</si>
  <si>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</si>
  <si>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</si>
  <si>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</si>
  <si>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</si>
  <si>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</si>
  <si>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</si>
  <si>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</si>
  <si>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</si>
  <si>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</si>
  <si>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</si>
  <si>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</si>
  <si>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</si>
  <si>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</si>
  <si>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</si>
  <si>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</si>
  <si>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</si>
  <si>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</si>
  <si>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</si>
  <si>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</si>
  <si>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</si>
  <si>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</si>
  <si>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</si>
  <si>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</si>
  <si>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</si>
  <si>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</si>
  <si>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</si>
  <si>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</si>
  <si>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</si>
  <si>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</si>
  <si>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</si>
  <si>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</si>
  <si>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</si>
  <si>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</si>
  <si>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</si>
  <si>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</si>
  <si>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</si>
  <si>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</si>
  <si>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</si>
  <si>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</si>
  <si>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</si>
  <si>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</si>
  <si>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</si>
  <si>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</si>
  <si>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</si>
  <si>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</si>
  <si>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</si>
  <si>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</si>
  <si>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</si>
  <si>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</si>
  <si>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</si>
  <si>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</si>
  <si>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</si>
  <si>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</si>
  <si>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</si>
  <si>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</si>
  <si>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</si>
  <si>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</si>
  <si>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</si>
  <si>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</si>
  <si>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</si>
  <si>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</si>
  <si>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</si>
  <si>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</si>
  <si>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</si>
  <si>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</si>
  <si>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</si>
  <si>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</si>
  <si>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</si>
  <si>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</si>
  <si>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</si>
  <si>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</si>
  <si>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</si>
  <si>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</si>
  <si>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</si>
  <si>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</si>
  <si>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</si>
  <si>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</si>
  <si>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</si>
  <si>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</si>
  <si>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</si>
  <si>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</si>
  <si>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</si>
  <si>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</si>
  <si>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</si>
  <si>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</si>
  <si>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</si>
  <si>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</si>
  <si>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</si>
  <si>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</si>
  <si>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</si>
  <si>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</si>
  <si>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</si>
  <si>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</si>
  <si>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</si>
  <si>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</si>
  <si>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</si>
  <si>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</si>
  <si>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</si>
  <si>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</si>
  <si>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</si>
  <si>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</si>
  <si>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</si>
  <si>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</si>
  <si>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</si>
  <si>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</si>
  <si>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</si>
  <si>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</si>
  <si>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</si>
  <si>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</si>
  <si>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</si>
  <si>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</si>
  <si>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</si>
  <si>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</si>
  <si>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</si>
  <si>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</si>
  <si>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</si>
  <si>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</si>
  <si>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</si>
  <si>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</si>
  <si>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</si>
  <si>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</si>
  <si>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</si>
  <si>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</si>
  <si>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</si>
  <si>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</si>
  <si>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</si>
  <si>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</si>
  <si>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</si>
  <si>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</si>
  <si>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</si>
  <si>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</si>
  <si>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</si>
  <si>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</si>
  <si>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</si>
  <si>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</si>
  <si>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</si>
  <si>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</si>
  <si>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</si>
  <si>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</si>
  <si>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</si>
  <si>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</si>
  <si>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</si>
  <si>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</si>
  <si>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</si>
  <si>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</si>
  <si>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</si>
  <si>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</si>
  <si>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</si>
  <si>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</si>
  <si>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</si>
  <si>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</si>
  <si>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</si>
  <si>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</si>
  <si>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</si>
  <si>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</si>
  <si>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</si>
  <si>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</si>
  <si>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</si>
  <si>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</si>
  <si>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</si>
  <si>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</si>
  <si>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</si>
  <si>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</si>
  <si>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</si>
  <si>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</si>
  <si>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</si>
  <si>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</si>
  <si>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</si>
  <si>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</si>
  <si>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</si>
  <si>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</si>
  <si>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</si>
  <si>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</si>
  <si>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</si>
  <si>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</si>
  <si>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</si>
  <si>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</si>
  <si>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</si>
  <si>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</si>
  <si>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</si>
  <si>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</si>
  <si>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</si>
  <si>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</si>
  <si>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</si>
  <si>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</si>
  <si>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</si>
  <si>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</si>
  <si>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</si>
  <si>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</si>
  <si>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</si>
  <si>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</si>
  <si>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</si>
  <si>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</si>
  <si>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</si>
  <si>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</si>
  <si>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</si>
  <si>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</si>
  <si>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</si>
  <si>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</si>
  <si>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</si>
  <si>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</si>
  <si>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</si>
  <si>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</si>
  <si>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</si>
  <si>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</si>
  <si>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</si>
  <si>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</si>
  <si>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</si>
  <si>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</si>
  <si>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</si>
  <si>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</si>
  <si>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</si>
  <si>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</si>
  <si>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</si>
  <si>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</si>
  <si>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</si>
  <si>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</si>
  <si>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</si>
  <si>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</si>
  <si>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</si>
  <si>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</si>
  <si>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</si>
  <si>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</si>
  <si>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</si>
  <si>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</si>
  <si>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</si>
  <si>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</si>
  <si>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</si>
  <si>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</si>
  <si>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</si>
  <si>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</si>
  <si>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</si>
  <si>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</si>
  <si>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</si>
  <si>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</si>
  <si>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</si>
  <si>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</si>
  <si>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</si>
  <si>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</si>
  <si>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</si>
  <si>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</si>
  <si>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</si>
  <si>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</si>
  <si>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</si>
  <si>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</si>
  <si>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</si>
  <si>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</si>
  <si>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</si>
  <si>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</si>
  <si>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</si>
  <si>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</si>
  <si>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</si>
  <si>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</si>
  <si>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</si>
  <si>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</si>
  <si>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</si>
  <si>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</si>
  <si>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</si>
  <si>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</si>
  <si>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</si>
  <si>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</si>
  <si>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</si>
  <si>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</si>
  <si>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</si>
  <si>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</si>
  <si>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</si>
  <si>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</si>
  <si>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</si>
  <si>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</si>
  <si>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</si>
  <si>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</si>
  <si>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</si>
  <si>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</si>
  <si>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</si>
  <si>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</si>
  <si>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</si>
  <si>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</si>
  <si>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</si>
  <si>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</si>
  <si>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</si>
  <si>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</si>
  <si>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</si>
  <si>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</si>
  <si>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</si>
  <si>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</si>
  <si>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</si>
  <si>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</si>
  <si>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</si>
  <si>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</si>
  <si>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</si>
  <si>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</si>
  <si>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</si>
  <si>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</si>
  <si>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</si>
  <si>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</si>
  <si>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</si>
  <si>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</si>
  <si>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</si>
  <si>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</si>
  <si>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</si>
  <si>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</si>
  <si>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</si>
  <si>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</si>
  <si>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</si>
  <si>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</si>
  <si>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</si>
  <si>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</si>
  <si>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</si>
  <si>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</si>
  <si>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</si>
  <si>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</si>
  <si>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</si>
  <si>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</si>
  <si>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</si>
  <si>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</si>
  <si>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</si>
  <si>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</si>
  <si>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</si>
  <si>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</si>
  <si>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</si>
  <si>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</si>
  <si>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</si>
  <si>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</si>
  <si>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</si>
  <si>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</si>
  <si>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</si>
  <si>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</si>
  <si>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</si>
  <si>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</si>
  <si>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</si>
  <si>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</si>
  <si>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</si>
  <si>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</si>
  <si>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</si>
  <si>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</si>
  <si>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</si>
  <si>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</si>
  <si>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</si>
  <si>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</si>
  <si>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</si>
  <si>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</si>
  <si>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</si>
  <si>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</si>
  <si>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</si>
  <si>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</si>
  <si>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</si>
  <si>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</si>
  <si>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</si>
  <si>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</si>
  <si>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</si>
  <si>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</si>
  <si>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</si>
  <si>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</si>
  <si>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</si>
  <si>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</si>
  <si>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</si>
  <si>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</si>
  <si>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</si>
  <si>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</si>
  <si>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</si>
  <si>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</si>
  <si>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</si>
  <si>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</si>
  <si>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</si>
  <si>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</si>
  <si>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</si>
  <si>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</si>
  <si>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</si>
  <si>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</si>
  <si>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</si>
  <si>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</si>
  <si>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</si>
  <si>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</si>
  <si>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</si>
  <si>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</si>
  <si>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</si>
  <si>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</si>
  <si>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</si>
  <si>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</si>
  <si>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</si>
  <si>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</si>
  <si>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</si>
  <si>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</si>
  <si>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</si>
  <si>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</si>
  <si>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</si>
  <si>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</si>
  <si>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</si>
  <si>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</si>
  <si>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</si>
  <si>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</si>
  <si>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</si>
  <si>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</si>
  <si>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</si>
  <si>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</si>
  <si>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</si>
  <si>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</si>
  <si>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</si>
  <si>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</si>
  <si>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</si>
  <si>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</si>
  <si>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</si>
  <si>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</si>
  <si>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</si>
  <si>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</si>
  <si>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</si>
  <si>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</si>
  <si>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</si>
  <si>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</si>
  <si>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</si>
  <si>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</si>
  <si>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</si>
  <si>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</si>
  <si>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</si>
  <si>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</si>
  <si>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</si>
  <si>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</si>
  <si>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</si>
  <si>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</si>
  <si>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</si>
  <si>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</si>
  <si>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</si>
  <si>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</si>
  <si>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</si>
  <si>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</si>
  <si>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</si>
  <si>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</si>
  <si>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</si>
  <si>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</si>
  <si>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</si>
  <si>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</si>
  <si>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</si>
  <si>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</si>
  <si>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</si>
  <si>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</si>
  <si>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</si>
  <si>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</si>
  <si>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</si>
  <si>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</si>
  <si>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</si>
  <si>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</si>
  <si>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</si>
  <si>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</si>
  <si>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</si>
  <si>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</si>
  <si>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</si>
  <si>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</si>
  <si>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</si>
  <si>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</si>
  <si>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</si>
  <si>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</si>
  <si>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</si>
  <si>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</si>
  <si>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</si>
  <si>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</si>
  <si>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</si>
  <si>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</si>
  <si>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</si>
  <si>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</si>
  <si>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</si>
  <si>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</si>
  <si>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</si>
  <si>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</si>
  <si>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</si>
  <si>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</si>
  <si>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</si>
  <si>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</si>
  <si>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</si>
  <si>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</si>
  <si>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</si>
  <si>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</si>
  <si>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</si>
  <si>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</si>
  <si>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</si>
  <si>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</si>
  <si>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</si>
  <si>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</si>
  <si>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</si>
  <si>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</si>
  <si>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</si>
  <si>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</si>
  <si>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</si>
  <si>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</si>
  <si>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</si>
  <si>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</si>
  <si>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</si>
  <si>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</si>
  <si>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</si>
  <si>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</si>
  <si>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</si>
  <si>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</si>
  <si>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</si>
  <si>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</si>
  <si>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</si>
  <si>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</si>
  <si>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</si>
  <si>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</si>
  <si>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</si>
  <si>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</si>
  <si>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</si>
  <si>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</si>
  <si>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</si>
  <si>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</si>
  <si>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</si>
  <si>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</si>
  <si>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</si>
  <si>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</si>
  <si>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</si>
  <si>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</si>
  <si>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</si>
  <si>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</si>
  <si>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</si>
  <si>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</si>
  <si>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</si>
  <si>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</si>
  <si>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</si>
  <si>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</si>
  <si>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</si>
  <si>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</si>
  <si>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</si>
  <si>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</si>
  <si>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</si>
  <si>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</si>
  <si>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</si>
  <si>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</si>
  <si>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</si>
  <si>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</si>
  <si>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</si>
  <si>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</si>
  <si>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</si>
  <si>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</si>
  <si>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</si>
  <si>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</si>
  <si>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</si>
  <si>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</si>
  <si>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</si>
  <si>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</si>
  <si>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</si>
  <si>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</si>
  <si>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</si>
  <si>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</si>
  <si>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</si>
  <si>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</si>
  <si>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</si>
  <si>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</si>
  <si>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</si>
  <si>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</si>
  <si>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</si>
  <si>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</si>
  <si>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</si>
  <si>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</si>
  <si>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</si>
  <si>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</si>
  <si>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</si>
  <si>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</si>
  <si>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</si>
  <si>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</si>
  <si>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</si>
  <si>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</si>
  <si>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</si>
  <si>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</si>
  <si>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</si>
  <si>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</si>
  <si>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</si>
  <si>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</si>
  <si>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</si>
  <si>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</si>
  <si>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</si>
  <si>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</si>
  <si>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</si>
  <si>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</si>
  <si>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</si>
  <si>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</si>
  <si>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</si>
  <si>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</si>
  <si>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</si>
  <si>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</si>
  <si>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</si>
  <si>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</si>
  <si>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</si>
  <si>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</si>
  <si>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</si>
  <si>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</si>
  <si>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</si>
  <si>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</si>
  <si>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</si>
  <si>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</si>
  <si>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</si>
  <si>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</si>
  <si>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</si>
  <si>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</si>
  <si>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</si>
  <si>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</si>
  <si>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</si>
  <si>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</si>
  <si>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</si>
  <si>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</si>
  <si>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</si>
  <si>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</si>
  <si>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</si>
  <si>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</si>
  <si>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</si>
  <si>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</si>
  <si>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</si>
  <si>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</si>
  <si>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</si>
  <si>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</si>
  <si>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</si>
  <si>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</si>
  <si>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</si>
  <si>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</si>
  <si>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</si>
  <si>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</si>
  <si>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</si>
  <si>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</si>
  <si>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</si>
  <si>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</si>
  <si>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</si>
  <si>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</si>
  <si>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</si>
  <si>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</si>
  <si>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</si>
  <si>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</si>
  <si>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</si>
  <si>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</si>
  <si>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</si>
  <si>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</si>
  <si>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</si>
  <si>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</si>
  <si>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</si>
  <si>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</si>
  <si>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</si>
  <si>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</si>
  <si>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</si>
  <si>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</si>
  <si>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</si>
  <si>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</si>
  <si>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</si>
  <si>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</si>
  <si>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</si>
  <si>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</si>
  <si>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</si>
  <si>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</si>
  <si>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</si>
  <si>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</si>
  <si>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</si>
  <si>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</si>
  <si>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</si>
  <si>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</si>
  <si>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</si>
  <si>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</si>
  <si>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</si>
  <si>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</si>
  <si>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</si>
  <si>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</si>
  <si>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</si>
  <si>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</si>
  <si>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</si>
  <si>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</si>
  <si>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</si>
  <si>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</si>
  <si>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</si>
  <si>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</si>
  <si>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</si>
  <si>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</si>
  <si>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</si>
  <si>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</si>
  <si>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</si>
  <si>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</si>
  <si>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</si>
  <si>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</si>
  <si>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</si>
  <si>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</si>
  <si>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</si>
  <si>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</si>
  <si>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</si>
  <si>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</si>
  <si>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</si>
  <si>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</si>
  <si>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</si>
  <si>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</si>
  <si>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</si>
  <si>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</si>
  <si>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</si>
  <si>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</si>
  <si>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</si>
  <si>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</si>
  <si>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</si>
  <si>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</si>
  <si>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</si>
  <si>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</si>
  <si>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</si>
  <si>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</si>
  <si>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</si>
  <si>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</si>
  <si>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</si>
  <si>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</si>
  <si>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</si>
  <si>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</si>
  <si>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</si>
  <si>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</si>
  <si>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</si>
  <si>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</si>
  <si>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</si>
  <si>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</si>
  <si>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</si>
  <si>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</si>
  <si>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</si>
  <si>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</si>
  <si>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</si>
  <si>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</si>
  <si>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</si>
  <si>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</si>
  <si>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</si>
  <si>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</si>
  <si>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</si>
  <si>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</si>
  <si>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</si>
  <si>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</si>
  <si>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</si>
  <si>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</si>
  <si>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</si>
  <si>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</si>
  <si>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</si>
  <si>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</si>
  <si>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</si>
  <si>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</si>
  <si>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</si>
  <si>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</si>
  <si>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</si>
  <si>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</si>
  <si>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</si>
  <si>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</si>
  <si>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</si>
  <si>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</si>
  <si>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</si>
  <si>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</si>
  <si>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</si>
  <si>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</si>
  <si>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</si>
  <si>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</si>
  <si>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</si>
  <si>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</si>
  <si>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</si>
  <si>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</si>
  <si>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</si>
  <si>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</si>
  <si>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</si>
  <si>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</si>
  <si>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</si>
  <si>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</si>
  <si>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</si>
  <si>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</si>
  <si>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</si>
  <si>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</si>
  <si>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</si>
  <si>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</si>
  <si>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</si>
  <si>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</si>
  <si>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</si>
  <si>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</si>
  <si>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</si>
  <si>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</si>
  <si>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</si>
  <si>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</si>
  <si>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</si>
  <si>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</si>
  <si>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</si>
  <si>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</si>
  <si>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</si>
  <si>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</si>
  <si>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</si>
  <si>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</si>
  <si>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</si>
  <si>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</si>
  <si>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</si>
  <si>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</si>
  <si>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</si>
  <si>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</si>
  <si>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</si>
  <si>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</si>
  <si>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</si>
  <si>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</si>
  <si>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</si>
  <si>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</si>
  <si>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</si>
  <si>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</si>
  <si>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</si>
  <si>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</si>
  <si>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</si>
  <si>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</si>
  <si>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</si>
  <si>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</si>
  <si>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</si>
  <si>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</si>
  <si>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</si>
  <si>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</si>
  <si>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</si>
  <si>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</si>
  <si>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</si>
  <si>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</si>
  <si>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</si>
  <si>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</si>
  <si>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</si>
  <si>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</si>
  <si>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</si>
  <si>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</si>
  <si>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</si>
  <si>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</si>
  <si>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</si>
  <si>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</si>
  <si>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</si>
  <si>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</si>
  <si>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</si>
  <si>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</si>
  <si>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</si>
  <si>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</si>
  <si>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</si>
  <si>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</si>
  <si>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</si>
  <si>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</si>
  <si>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</si>
  <si>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</si>
  <si>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</si>
  <si>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</si>
  <si>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</si>
  <si>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</si>
  <si>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</si>
  <si>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</si>
  <si>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</si>
  <si>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</si>
  <si>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</si>
  <si>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</si>
  <si>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</si>
  <si>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</si>
  <si>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</si>
  <si>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</si>
  <si>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</si>
  <si>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</si>
  <si>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</si>
  <si>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</si>
  <si>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</si>
  <si>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</si>
  <si>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</si>
  <si>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</si>
  <si>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</si>
  <si>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</si>
  <si>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</si>
  <si>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</si>
  <si>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</si>
  <si>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</si>
  <si>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</si>
  <si>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</si>
  <si>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</si>
  <si>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</si>
  <si>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</si>
  <si>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</si>
  <si>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</si>
  <si>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</si>
  <si>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</si>
  <si>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</si>
  <si>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</si>
  <si>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</si>
  <si>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</si>
  <si>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</si>
  <si>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</si>
  <si>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</si>
  <si>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</si>
  <si>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</si>
  <si>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</si>
  <si>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</si>
  <si>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</si>
  <si>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</si>
  <si>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</si>
  <si>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</si>
  <si>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</si>
  <si>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</si>
  <si>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</si>
  <si>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</si>
  <si>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</si>
  <si>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</si>
  <si>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</si>
  <si>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</si>
  <si>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</si>
  <si>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</si>
  <si>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</si>
  <si>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</si>
  <si>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</si>
  <si>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</si>
  <si>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</si>
  <si>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</si>
  <si>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</si>
  <si>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</si>
  <si>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</si>
  <si>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</si>
  <si>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</si>
  <si>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</si>
  <si>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</si>
  <si>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</si>
  <si>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</si>
  <si>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</si>
  <si>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</si>
  <si>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</si>
  <si>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</si>
  <si>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</si>
  <si>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</si>
  <si>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</si>
  <si>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</si>
  <si>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</si>
  <si>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</si>
  <si>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</si>
  <si>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</si>
  <si>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</si>
  <si>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</si>
  <si>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</si>
  <si>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</si>
  <si>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</si>
  <si>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</si>
  <si>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</si>
  <si>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</si>
  <si>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</si>
  <si>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</si>
  <si>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</si>
  <si>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</si>
  <si>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</si>
  <si>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</si>
  <si>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</si>
  <si>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</si>
  <si>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</si>
  <si>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</si>
  <si>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</si>
  <si>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</si>
  <si>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</si>
  <si>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</si>
  <si>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</si>
  <si>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</si>
  <si>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</si>
  <si>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</si>
  <si>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</si>
  <si>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</si>
  <si>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</si>
  <si>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</si>
  <si>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</si>
  <si>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</si>
  <si>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</si>
  <si>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</si>
  <si>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</si>
  <si>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</si>
  <si>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</si>
  <si>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</si>
  <si>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</si>
  <si>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</si>
  <si>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</si>
  <si>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</si>
  <si>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</si>
  <si>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</si>
  <si>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</si>
  <si>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</si>
  <si>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</si>
  <si>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</si>
  <si>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</si>
  <si>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</si>
  <si>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</si>
  <si>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</si>
  <si>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</si>
  <si>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</si>
  <si>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</si>
  <si>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</si>
  <si>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</si>
  <si>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</si>
  <si>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</si>
  <si>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</si>
  <si>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</si>
  <si>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</si>
  <si>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</si>
  <si>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</si>
  <si>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</si>
  <si>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</si>
  <si>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</si>
  <si>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</si>
  <si>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</si>
  <si>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</si>
  <si>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</si>
  <si>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</si>
  <si>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</si>
  <si>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</si>
  <si>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</si>
  <si>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</si>
  <si>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</si>
  <si>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</si>
  <si>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</si>
  <si>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</si>
  <si>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</si>
  <si>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</si>
  <si>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</si>
  <si>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</si>
  <si>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</si>
  <si>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</si>
  <si>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</si>
  <si>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</si>
  <si>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</si>
  <si>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</si>
  <si>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</si>
  <si>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</si>
  <si>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</si>
  <si>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</si>
  <si>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</si>
  <si>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</si>
  <si>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</si>
  <si>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</si>
  <si>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</si>
  <si>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</si>
  <si>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</si>
  <si>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</si>
  <si>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</si>
  <si>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</si>
  <si>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</si>
  <si>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</si>
  <si>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</si>
  <si>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</si>
  <si>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</si>
  <si>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</si>
  <si>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</si>
  <si>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</si>
  <si>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</si>
  <si>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</si>
  <si>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</si>
  <si>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</si>
  <si>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</si>
  <si>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</si>
  <si>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</si>
  <si>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</si>
  <si>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</si>
  <si>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</si>
  <si>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</si>
  <si>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</si>
  <si>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</si>
  <si>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</si>
  <si>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</si>
  <si>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</si>
  <si>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</si>
  <si>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</si>
  <si>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</si>
  <si>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</si>
  <si>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</si>
  <si>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</si>
  <si>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</si>
  <si>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</si>
  <si>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</si>
  <si>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</si>
  <si>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</si>
  <si>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</si>
  <si>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</si>
  <si>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</si>
  <si>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</si>
  <si>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</si>
  <si>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</si>
  <si>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</si>
  <si>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</si>
  <si>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</si>
  <si>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</si>
  <si>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</si>
  <si>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</si>
  <si>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</si>
  <si>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</si>
  <si>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</si>
  <si>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</si>
  <si>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</si>
  <si>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</si>
  <si>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</si>
  <si>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</si>
  <si>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</si>
  <si>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</si>
  <si>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</si>
  <si>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</si>
  <si>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</si>
  <si>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</si>
  <si>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</si>
  <si>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</si>
  <si>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</si>
  <si>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</si>
  <si>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</si>
  <si>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</si>
  <si>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</si>
  <si>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</si>
  <si>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</si>
  <si>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</si>
  <si>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</si>
  <si>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</si>
  <si>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</si>
  <si>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</si>
  <si>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</si>
  <si>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</si>
  <si>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</si>
  <si>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</si>
  <si>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</si>
  <si>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</si>
  <si>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</si>
  <si>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</si>
  <si>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</si>
  <si>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</si>
  <si>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</si>
  <si>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</si>
  <si>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</si>
  <si>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</si>
  <si>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</si>
  <si>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</si>
  <si>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</si>
  <si>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</si>
  <si>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</si>
  <si>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</si>
  <si>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</si>
  <si>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</si>
  <si>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</si>
  <si>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</si>
  <si>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</si>
  <si>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</si>
  <si>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</si>
  <si>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</si>
  <si>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</si>
  <si>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</si>
  <si>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</si>
  <si>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</si>
  <si>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</si>
  <si>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</si>
  <si>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</si>
  <si>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</si>
  <si>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</si>
  <si>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</si>
  <si>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</si>
  <si>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</si>
  <si>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</si>
  <si>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</si>
  <si>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</si>
  <si>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</si>
  <si>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</si>
  <si>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</si>
  <si>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</si>
  <si>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</si>
  <si>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</si>
  <si>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</si>
  <si>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</si>
  <si>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</si>
  <si>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</si>
  <si>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</si>
  <si>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</si>
  <si>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</si>
  <si>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</si>
  <si>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</si>
  <si>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</si>
  <si>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</si>
  <si>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</si>
  <si>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</si>
  <si>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</si>
  <si>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</si>
  <si>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</si>
  <si>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</si>
  <si>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</si>
  <si>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</si>
  <si>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</si>
  <si>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</si>
  <si>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</si>
  <si>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</si>
  <si>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</si>
  <si>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</si>
  <si>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</si>
  <si>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</si>
  <si>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</si>
  <si>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</si>
  <si>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</si>
  <si>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</si>
  <si>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</si>
  <si>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</si>
  <si>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</si>
  <si>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</si>
  <si>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</si>
  <si>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</si>
  <si>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</si>
  <si>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</si>
  <si>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</si>
  <si>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</si>
  <si>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</si>
  <si>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</si>
  <si>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</si>
  <si>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</si>
  <si>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</si>
  <si>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</si>
  <si>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</si>
  <si>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</si>
  <si>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</si>
  <si>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</si>
  <si>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</si>
  <si>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</si>
  <si>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</si>
  <si>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</si>
  <si>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</si>
  <si>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</si>
  <si>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</si>
  <si>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</si>
  <si>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</si>
  <si>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</si>
  <si>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</si>
  <si>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</si>
  <si>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</si>
  <si>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</si>
  <si>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</si>
  <si>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</si>
  <si>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</si>
  <si>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</si>
  <si>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</si>
  <si>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</si>
  <si>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</si>
  <si>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</si>
  <si>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</si>
  <si>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</si>
  <si>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</si>
  <si>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</si>
  <si>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</si>
  <si>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</si>
  <si>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</si>
  <si>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</si>
  <si>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</si>
  <si>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</si>
  <si>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</si>
  <si>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</si>
  <si>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</si>
  <si>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</si>
  <si>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</si>
  <si>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</si>
  <si>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</si>
  <si>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</si>
  <si>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</si>
  <si>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</si>
  <si>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</si>
  <si>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</si>
  <si>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</si>
  <si>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</si>
  <si>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</si>
  <si>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</si>
  <si>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</si>
  <si>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</si>
  <si>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</si>
  <si>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</si>
  <si>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</si>
  <si>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</si>
  <si>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</si>
  <si>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</si>
  <si>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</si>
  <si>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</si>
  <si>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</si>
  <si>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</si>
  <si>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</si>
  <si>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</si>
  <si>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</si>
  <si>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</si>
  <si>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</si>
  <si>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</si>
  <si>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</si>
  <si>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</si>
  <si>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</si>
  <si>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</si>
  <si>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</si>
  <si>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</si>
  <si>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</si>
  <si>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</si>
  <si>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</si>
  <si>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</si>
  <si>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</si>
  <si>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</si>
  <si>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</si>
  <si>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</si>
  <si>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</si>
  <si>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</si>
  <si>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</si>
  <si>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</si>
  <si>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</si>
  <si>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</si>
  <si>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</si>
  <si>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</si>
  <si>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</si>
  <si>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</si>
  <si>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</si>
  <si>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</si>
  <si>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</si>
  <si>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</si>
  <si>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</si>
  <si>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</si>
  <si>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</si>
  <si>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</si>
  <si>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</si>
  <si>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</si>
  <si>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</si>
  <si>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</si>
  <si>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</si>
  <si>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</si>
  <si>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</si>
  <si>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</si>
  <si>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</si>
  <si>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</si>
  <si>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</si>
  <si>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</si>
  <si>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</si>
  <si>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</si>
  <si>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</si>
  <si>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</si>
  <si>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</si>
  <si>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</si>
  <si>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</si>
  <si>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</si>
  <si>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</si>
  <si>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</si>
  <si>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</si>
  <si>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</si>
  <si>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</si>
  <si>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</si>
  <si>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</si>
  <si>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</si>
  <si>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</si>
  <si>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</si>
  <si>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</si>
  <si>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</si>
  <si>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</si>
  <si>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</si>
  <si>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</si>
  <si>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</si>
  <si>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</si>
  <si>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</si>
  <si>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</si>
  <si>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</si>
  <si>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</si>
  <si>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</si>
  <si>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</si>
  <si>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</si>
  <si>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</si>
  <si>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</si>
  <si>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</si>
  <si>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</si>
  <si>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</si>
  <si>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</si>
  <si>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</si>
  <si>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</si>
  <si>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</si>
  <si>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</si>
  <si>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</si>
  <si>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</si>
  <si>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</si>
  <si>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</si>
  <si>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</si>
  <si>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</si>
  <si>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</si>
  <si>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</si>
  <si>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</si>
  <si>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</si>
  <si>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</si>
  <si>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</si>
  <si>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</si>
  <si>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</si>
  <si>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</si>
  <si>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</si>
  <si>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</si>
  <si>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</si>
  <si>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</si>
  <si>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</si>
  <si>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</si>
  <si>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</si>
  <si>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</si>
  <si>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</si>
  <si>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</si>
  <si>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</si>
  <si>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</si>
  <si>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</si>
  <si>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</si>
  <si>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</si>
  <si>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</si>
  <si>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</si>
  <si>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</si>
  <si>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</si>
  <si>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</si>
  <si>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</si>
  <si>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</si>
  <si>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</si>
  <si>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</si>
  <si>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</si>
  <si>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</si>
  <si>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</si>
  <si>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</si>
  <si>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</si>
  <si>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</si>
  <si>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</si>
  <si>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</si>
  <si>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</si>
  <si>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</si>
  <si>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</si>
  <si>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</si>
  <si>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</si>
  <si>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</si>
  <si>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</si>
  <si>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</si>
  <si>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</si>
  <si>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</si>
  <si>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</si>
  <si>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</si>
  <si>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</si>
  <si>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</si>
  <si>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</si>
  <si>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</si>
  <si>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</si>
  <si>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</si>
  <si>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</si>
  <si>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</si>
  <si>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</si>
  <si>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</si>
  <si>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</si>
  <si>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</si>
  <si>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</si>
  <si>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</si>
  <si>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</si>
  <si>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</si>
  <si>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</si>
  <si>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</si>
  <si>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</si>
  <si>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</si>
  <si>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</si>
  <si>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</si>
  <si>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</si>
  <si>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</si>
  <si>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</si>
  <si>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</si>
  <si>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</si>
  <si>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</si>
  <si>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</si>
  <si>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</si>
  <si>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</si>
  <si>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</si>
  <si>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</si>
  <si>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</si>
  <si>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</si>
  <si>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</si>
  <si>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</si>
  <si>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</si>
  <si>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</si>
  <si>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</si>
  <si>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</si>
  <si>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</si>
  <si>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</si>
  <si>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</si>
  <si>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</si>
  <si>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</si>
  <si>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</si>
  <si>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</si>
  <si>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</si>
  <si>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</si>
  <si>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</si>
  <si>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</si>
  <si>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</si>
  <si>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</si>
  <si>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</si>
  <si>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</si>
  <si>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</si>
  <si>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</si>
  <si>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</si>
  <si>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</si>
  <si>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</si>
  <si>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</si>
  <si>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</si>
  <si>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</si>
  <si>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</si>
  <si>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</si>
  <si>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</si>
  <si>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</si>
  <si>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</si>
  <si>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</si>
  <si>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</si>
  <si>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</si>
  <si>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</si>
  <si>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</si>
  <si>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</si>
  <si>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</si>
  <si>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</si>
  <si>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</si>
  <si>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</si>
  <si>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</si>
  <si>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</si>
  <si>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</si>
  <si>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</si>
  <si>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</si>
  <si>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</si>
  <si>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</si>
  <si>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</si>
  <si>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</si>
  <si>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</si>
  <si>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</si>
  <si>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</si>
  <si>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</si>
  <si>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</si>
  <si>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</si>
  <si>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</si>
  <si>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</si>
  <si>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</si>
  <si>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</si>
  <si>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</si>
  <si>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</si>
  <si>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</si>
  <si>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</si>
  <si>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</si>
  <si>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</si>
  <si>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</si>
  <si>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</si>
  <si>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</si>
  <si>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</si>
  <si>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</si>
  <si>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</si>
  <si>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</si>
  <si>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</si>
  <si>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</si>
  <si>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</si>
  <si>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</si>
  <si>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</si>
  <si>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</si>
  <si>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</si>
  <si>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</si>
  <si>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</si>
  <si>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</si>
  <si>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</si>
  <si>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</si>
  <si>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</si>
  <si>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</si>
  <si>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</si>
  <si>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</si>
  <si>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</si>
  <si>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</si>
  <si>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</si>
  <si>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</si>
  <si>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</si>
  <si>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</si>
  <si>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</si>
  <si>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</si>
  <si>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</si>
  <si>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</si>
  <si>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</si>
  <si>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</si>
  <si>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</si>
  <si>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</si>
  <si>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</si>
  <si>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</si>
  <si>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</si>
  <si>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</si>
  <si>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</si>
  <si>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</si>
  <si>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</si>
  <si>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</si>
  <si>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</si>
  <si>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</si>
  <si>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</si>
  <si>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</si>
  <si>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</si>
  <si>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</si>
  <si>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</si>
  <si>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</si>
  <si>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</si>
  <si>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</si>
  <si>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</si>
  <si>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</si>
  <si>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</si>
  <si>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</si>
  <si>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</si>
  <si>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</si>
  <si>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</si>
  <si>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</si>
  <si>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</si>
  <si>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</si>
  <si>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</si>
  <si>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</si>
  <si>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</si>
  <si>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</si>
  <si>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</si>
  <si>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</si>
  <si>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</si>
  <si>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</si>
  <si>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</si>
  <si>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</si>
  <si>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</si>
  <si>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</si>
  <si>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</si>
  <si>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</si>
  <si>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</si>
  <si>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</si>
  <si>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</si>
  <si>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</si>
  <si>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</si>
  <si>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</si>
  <si>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</si>
  <si>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</si>
  <si>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</si>
  <si>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</si>
  <si>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</si>
  <si>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</si>
  <si>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</si>
  <si>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</si>
  <si>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</si>
  <si>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</si>
  <si>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</si>
  <si>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</si>
  <si>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</si>
  <si>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</si>
  <si>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</si>
  <si>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</si>
  <si>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</si>
  <si>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</si>
  <si>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</si>
  <si>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</si>
  <si>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</si>
  <si>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</si>
  <si>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</si>
  <si>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</si>
  <si>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</si>
  <si>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</si>
  <si>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</si>
  <si>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</si>
  <si>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</si>
  <si>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</si>
  <si>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</si>
  <si>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</si>
  <si>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</si>
  <si>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</si>
  <si>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</si>
  <si>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</si>
  <si>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</si>
  <si>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</si>
  <si>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</si>
  <si>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</si>
  <si>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</si>
  <si>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</si>
  <si>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</si>
  <si>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</si>
  <si>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</si>
  <si>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</si>
  <si>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</si>
  <si>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</si>
  <si>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</si>
  <si>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</si>
  <si>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</si>
  <si>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</si>
  <si>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</si>
  <si>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</si>
  <si>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</si>
  <si>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</si>
  <si>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</si>
  <si>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</si>
  <si>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</si>
  <si>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</si>
  <si>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</si>
  <si>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</si>
  <si>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</si>
  <si>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</si>
  <si>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</si>
  <si>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</si>
  <si>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</si>
  <si>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</si>
  <si>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</si>
  <si>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</si>
  <si>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</si>
  <si>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</si>
  <si>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</si>
  <si>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</si>
  <si>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</si>
  <si>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</si>
  <si>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</si>
  <si>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</si>
  <si>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</si>
  <si>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</si>
  <si>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</si>
  <si>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</si>
  <si>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</si>
  <si>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</si>
  <si>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</si>
  <si>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</si>
  <si>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</si>
  <si>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</si>
  <si>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</si>
  <si>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</si>
  <si>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</si>
  <si>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</si>
  <si>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</si>
  <si>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</si>
  <si>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</si>
  <si>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</si>
  <si>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</si>
  <si>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</si>
  <si>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</si>
  <si>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</si>
  <si>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</si>
  <si>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</si>
  <si>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</si>
  <si>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</si>
  <si>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</si>
  <si>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</si>
  <si>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</si>
  <si>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</si>
  <si>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</si>
  <si>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</si>
  <si>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</si>
  <si>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</si>
  <si>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</si>
  <si>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</si>
  <si>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</si>
  <si>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</si>
  <si>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</si>
  <si>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</si>
  <si>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</si>
  <si>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</si>
  <si>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</si>
  <si>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</si>
  <si>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</si>
  <si>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</si>
  <si>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</si>
  <si>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</si>
  <si>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</si>
  <si>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</si>
  <si>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</si>
  <si>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</si>
  <si>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</si>
  <si>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</si>
  <si>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</si>
  <si>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</si>
  <si>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</si>
  <si>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</si>
  <si>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</si>
  <si>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</si>
  <si>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</si>
  <si>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</si>
  <si>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</si>
  <si>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</si>
  <si>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</si>
  <si>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</si>
  <si>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</si>
  <si>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</si>
  <si>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</si>
  <si>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</si>
  <si>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</si>
  <si>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</si>
  <si>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</si>
  <si>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</si>
  <si>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</si>
  <si>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</si>
  <si>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</si>
  <si>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</si>
  <si>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</si>
  <si>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</si>
  <si>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</si>
  <si>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</si>
  <si>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</si>
  <si>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</si>
  <si>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</si>
  <si>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</si>
  <si>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</si>
  <si>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</si>
  <si>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</si>
  <si>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</si>
  <si>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</si>
  <si>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</si>
  <si>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</si>
  <si>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</si>
  <si>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</si>
  <si>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</si>
  <si>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</si>
  <si>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</si>
  <si>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</si>
  <si>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</si>
  <si>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</si>
  <si>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</si>
  <si>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</si>
  <si>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</si>
  <si>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</si>
  <si>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</si>
  <si>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</si>
  <si>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</si>
  <si>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</si>
  <si>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</si>
  <si>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</si>
  <si>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</si>
  <si>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</si>
  <si>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</si>
  <si>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</si>
  <si>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</si>
  <si>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</si>
  <si>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</si>
  <si>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</si>
  <si>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</si>
  <si>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</si>
  <si>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</si>
  <si>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</si>
  <si>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</si>
  <si>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</si>
  <si>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</si>
  <si>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</si>
  <si>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</si>
  <si>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</si>
  <si>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</si>
  <si>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</si>
  <si>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</si>
  <si>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</si>
  <si>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</si>
  <si>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</si>
  <si>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</si>
  <si>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</si>
  <si>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</si>
  <si>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</si>
  <si>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</si>
  <si>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</si>
  <si>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</si>
  <si>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</si>
  <si>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</si>
  <si>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</si>
  <si>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</si>
  <si>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</si>
  <si>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</si>
  <si>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</si>
  <si>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</si>
  <si>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</si>
  <si>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</si>
  <si>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</si>
  <si>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</si>
  <si>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</si>
  <si>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</si>
  <si>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</si>
  <si>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</si>
  <si>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</si>
  <si>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</si>
  <si>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</si>
  <si>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</si>
  <si>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</si>
  <si>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</si>
  <si>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</si>
  <si>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</si>
  <si>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</si>
  <si>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</si>
  <si>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</si>
  <si>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</si>
  <si>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</si>
  <si>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</si>
  <si>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</si>
  <si>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</si>
  <si>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</si>
  <si>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</si>
  <si>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</si>
  <si>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</si>
  <si>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</si>
  <si>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</si>
  <si>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</si>
  <si>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</si>
  <si>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</si>
  <si>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</si>
  <si>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</si>
  <si>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</si>
  <si>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</si>
  <si>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</si>
  <si>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</si>
  <si>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</si>
  <si>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</si>
  <si>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</si>
  <si>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</si>
  <si>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</si>
  <si>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</si>
  <si>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</si>
  <si>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</si>
  <si>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</si>
  <si>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</si>
  <si>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</si>
  <si>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</si>
  <si>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</si>
  <si>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</si>
  <si>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</si>
  <si>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</si>
  <si>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</si>
  <si>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</si>
  <si>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</si>
  <si>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</si>
  <si>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</si>
  <si>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</si>
  <si>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</si>
  <si>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</si>
  <si>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</si>
  <si>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</si>
  <si>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</si>
  <si>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</si>
  <si>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</si>
  <si>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</si>
  <si>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</si>
  <si>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</si>
  <si>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</si>
  <si>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</si>
  <si>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</si>
  <si>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</si>
  <si>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</si>
  <si>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</si>
  <si>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</si>
  <si>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</si>
  <si>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</si>
  <si>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</si>
  <si>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</si>
  <si>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</si>
  <si>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</si>
  <si>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</si>
  <si>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</si>
  <si>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</si>
  <si>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</si>
  <si>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</si>
  <si>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</si>
  <si>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</si>
  <si>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</si>
  <si>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</si>
  <si>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</si>
  <si>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</si>
  <si>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</si>
  <si>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</si>
  <si>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</si>
  <si>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</si>
  <si>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</si>
  <si>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</si>
  <si>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</si>
  <si>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</si>
  <si>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</si>
  <si>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</si>
  <si>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</si>
  <si>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</si>
  <si>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</si>
  <si>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</si>
  <si>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</si>
  <si>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</si>
  <si>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</si>
  <si>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</si>
  <si>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</si>
  <si>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</si>
  <si>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</si>
  <si>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</si>
  <si>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</si>
  <si>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</si>
  <si>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</si>
  <si>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</si>
  <si>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</si>
  <si>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</si>
  <si>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</si>
  <si>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</si>
  <si>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</si>
  <si>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</si>
  <si>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</si>
  <si>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</si>
  <si>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</si>
  <si>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</si>
  <si>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</si>
  <si>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</si>
  <si>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</si>
  <si>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</si>
  <si>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</si>
  <si>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</si>
  <si>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</si>
  <si>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</si>
  <si>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</si>
  <si>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</si>
  <si>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</si>
  <si>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</si>
  <si>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</si>
  <si>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</si>
  <si>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</si>
  <si>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</si>
  <si>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</si>
  <si>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</si>
  <si>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</si>
  <si>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</si>
  <si>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</si>
  <si>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</si>
  <si>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</si>
  <si>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</si>
  <si>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</si>
  <si>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</si>
  <si>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</si>
  <si>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</si>
  <si>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</si>
  <si>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</si>
  <si>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</si>
  <si>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</si>
  <si>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</si>
  <si>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</si>
  <si>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</si>
  <si>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</si>
  <si>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</si>
  <si>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</si>
  <si>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</si>
  <si>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</si>
  <si>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</si>
  <si>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</si>
  <si>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</si>
  <si>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</si>
  <si>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</si>
  <si>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</si>
  <si>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</si>
  <si>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</si>
  <si>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</si>
  <si>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</si>
  <si>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</si>
  <si>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</si>
  <si>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</si>
  <si>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</si>
  <si>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</si>
  <si>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</si>
  <si>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</si>
  <si>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</si>
  <si>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</si>
  <si>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</si>
  <si>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</si>
  <si>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</si>
  <si>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</si>
  <si>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</si>
  <si>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</si>
  <si>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</si>
  <si>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</si>
  <si>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</si>
  <si>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</si>
  <si>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</si>
  <si>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</si>
  <si>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</si>
  <si>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</si>
  <si>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</si>
  <si>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</si>
  <si>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</si>
  <si>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</si>
  <si>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</si>
  <si>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</si>
  <si>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</si>
  <si>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</si>
  <si>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</si>
  <si>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</si>
  <si>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</si>
  <si>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</si>
  <si>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</si>
  <si>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</si>
  <si>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</si>
  <si>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</si>
  <si>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</si>
  <si>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</si>
  <si>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</si>
  <si>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</si>
  <si>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</si>
  <si>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</si>
  <si>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</si>
  <si>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</si>
  <si>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</si>
  <si>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</si>
  <si>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</si>
  <si>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</si>
  <si>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</si>
  <si>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</si>
  <si>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</si>
  <si>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</si>
  <si>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</si>
  <si>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</si>
  <si>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</si>
  <si>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</si>
  <si>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</si>
  <si>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</si>
  <si>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</si>
  <si>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</si>
  <si>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</si>
  <si>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</si>
  <si>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</si>
  <si>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</si>
  <si>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</si>
  <si>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</si>
  <si>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</si>
  <si>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</si>
  <si>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</si>
  <si>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</si>
  <si>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</si>
  <si>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</si>
  <si>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</si>
  <si>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</si>
  <si>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</si>
  <si>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</si>
  <si>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</si>
  <si>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</si>
  <si>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</si>
  <si>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</si>
  <si>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</si>
  <si>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</si>
  <si>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</si>
  <si>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</si>
  <si>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</si>
  <si>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</si>
  <si>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</si>
  <si>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</si>
  <si>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</si>
  <si>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</si>
  <si>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</si>
  <si>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</si>
  <si>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</si>
  <si>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</si>
  <si>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</si>
  <si>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</si>
  <si>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</si>
  <si>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</si>
  <si>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</si>
  <si>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</si>
  <si>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</si>
  <si>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</si>
  <si>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</si>
  <si>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</si>
  <si>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</si>
  <si>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</si>
  <si>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</si>
  <si>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</si>
  <si>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</si>
  <si>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</si>
  <si>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</si>
  <si>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</si>
  <si>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</si>
  <si>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</si>
  <si>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</si>
  <si>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</si>
  <si>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</si>
  <si>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</si>
  <si>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</si>
  <si>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</si>
  <si>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</si>
  <si>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</si>
  <si>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</si>
  <si>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</si>
  <si>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</si>
  <si>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</si>
  <si>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</si>
  <si>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</si>
  <si>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</si>
  <si>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</si>
  <si>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</si>
  <si>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</si>
  <si>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</si>
  <si>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</si>
  <si>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</si>
  <si>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</si>
  <si>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</si>
  <si>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</si>
  <si>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</si>
  <si>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</si>
  <si>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</si>
  <si>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</si>
  <si>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</si>
  <si>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</si>
  <si>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</si>
  <si>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</si>
  <si>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</si>
  <si>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</si>
  <si>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</si>
  <si>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</si>
  <si>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</si>
  <si>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</si>
  <si>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</si>
  <si>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</si>
  <si>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</si>
  <si>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</si>
  <si>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</si>
  <si>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</si>
  <si>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</si>
  <si>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</si>
  <si>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</si>
  <si>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</si>
  <si>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</si>
  <si>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</si>
  <si>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</si>
  <si>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</si>
  <si>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</si>
  <si>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</si>
  <si>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</si>
  <si>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</si>
  <si>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</si>
  <si>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</si>
  <si>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</si>
  <si>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</si>
  <si>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</si>
  <si>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</si>
  <si>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</si>
  <si>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</si>
  <si>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</si>
  <si>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</si>
  <si>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</si>
  <si>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</si>
  <si>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</si>
  <si>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</si>
  <si>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</si>
  <si>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</si>
  <si>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</si>
  <si>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</si>
  <si>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</si>
  <si>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</si>
  <si>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</si>
  <si>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</si>
  <si>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</si>
  <si>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</si>
  <si>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</si>
  <si>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</si>
  <si>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</si>
  <si>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</si>
  <si>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</si>
  <si>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</si>
  <si>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</si>
  <si>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</si>
  <si>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</si>
  <si>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</si>
  <si>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</si>
  <si>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</si>
  <si>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</si>
  <si>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</si>
  <si>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</si>
  <si>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</si>
  <si>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</si>
  <si>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</si>
  <si>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</si>
  <si>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</si>
  <si>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</si>
  <si>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</si>
  <si>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</si>
  <si>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</si>
  <si>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</si>
  <si>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</si>
  <si>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</si>
  <si>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</si>
  <si>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</si>
  <si>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</si>
  <si>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</si>
  <si>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</si>
  <si>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</si>
  <si>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</si>
  <si>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</si>
  <si>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</si>
  <si>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</si>
  <si>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</si>
  <si>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</si>
  <si>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</si>
  <si>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</si>
  <si>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</si>
  <si>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</si>
  <si>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</si>
  <si>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</si>
  <si>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</si>
  <si>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</si>
  <si>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</si>
  <si>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</si>
  <si>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</si>
  <si>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</si>
  <si>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</si>
  <si>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</si>
  <si>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</si>
  <si>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</si>
  <si>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</si>
  <si>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</si>
  <si>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</si>
  <si>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</si>
  <si>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</si>
  <si>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</si>
  <si>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</si>
  <si>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</si>
  <si>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</si>
  <si>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</si>
  <si>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</si>
  <si>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</si>
  <si>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</si>
  <si>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</si>
  <si>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</si>
  <si>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</si>
  <si>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</si>
  <si>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</si>
  <si>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</si>
  <si>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</si>
  <si>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</si>
  <si>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</si>
  <si>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</si>
  <si>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</si>
  <si>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</si>
  <si>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</si>
  <si>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</si>
  <si>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</si>
  <si>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</si>
  <si>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</si>
  <si>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</si>
  <si>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</si>
  <si>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</si>
  <si>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</si>
  <si>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</si>
  <si>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</si>
  <si>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</si>
  <si>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</si>
  <si>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</si>
  <si>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</si>
  <si>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</si>
  <si>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</si>
  <si>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</si>
  <si>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</si>
  <si>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</si>
  <si>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</si>
  <si>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</si>
  <si>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</si>
  <si>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</si>
  <si>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</si>
  <si>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</si>
  <si>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</si>
  <si>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</si>
  <si>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</si>
  <si>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</si>
  <si>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</si>
  <si>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</si>
  <si>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</si>
  <si>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</si>
  <si>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</si>
  <si>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</si>
  <si>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</si>
  <si>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</si>
  <si>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</si>
  <si>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</si>
  <si>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</si>
  <si>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</si>
  <si>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</si>
  <si>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</si>
  <si>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</si>
  <si>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</si>
  <si>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</si>
  <si>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</si>
  <si>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</si>
  <si>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</si>
  <si>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</si>
  <si>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</si>
  <si>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</si>
  <si>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</si>
  <si>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</si>
  <si>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</si>
  <si>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</si>
  <si>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</si>
  <si>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</si>
  <si>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</si>
  <si>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</si>
  <si>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</si>
  <si>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</si>
  <si>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</si>
  <si>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</si>
  <si>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</si>
  <si>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</si>
  <si>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</si>
  <si>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</si>
  <si>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</si>
  <si>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</si>
  <si>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</si>
  <si>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</si>
  <si>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</si>
  <si>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</si>
  <si>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</si>
  <si>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</si>
  <si>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</si>
  <si>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</si>
  <si>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</si>
  <si>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</si>
  <si>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</si>
  <si>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</si>
  <si>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</si>
  <si>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</si>
  <si>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</si>
  <si>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</si>
  <si>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</si>
  <si>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</si>
  <si>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</si>
  <si>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</si>
  <si>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</si>
  <si>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</si>
  <si>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</si>
  <si>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</si>
  <si>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</si>
  <si>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</si>
  <si>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</si>
  <si>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</si>
  <si>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</si>
  <si>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</si>
  <si>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</si>
  <si>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</si>
  <si>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</si>
  <si>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</si>
  <si>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</si>
  <si>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</si>
  <si>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</si>
  <si>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</si>
  <si>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</si>
  <si>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</si>
  <si>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</si>
  <si>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</si>
  <si>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</si>
  <si>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</si>
  <si>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</si>
  <si>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</si>
  <si>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</si>
  <si>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</si>
  <si>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</si>
  <si>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</si>
  <si>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</si>
  <si>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</si>
  <si>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</si>
  <si>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</si>
  <si>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</si>
  <si>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</si>
  <si>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</si>
  <si>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</si>
  <si>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</si>
  <si>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</si>
  <si>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</si>
  <si>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</si>
  <si>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</si>
  <si>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</si>
  <si>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</si>
  <si>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</si>
  <si>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</si>
  <si>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</si>
  <si>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</si>
  <si>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</si>
  <si>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</si>
  <si>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</si>
  <si>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</si>
  <si>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</si>
  <si>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</si>
  <si>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</si>
  <si>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</si>
  <si>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</si>
  <si>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</si>
  <si>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</si>
  <si>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</si>
  <si>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</si>
  <si>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</si>
  <si>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</si>
  <si>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</si>
  <si>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</si>
  <si>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</si>
  <si>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</si>
  <si>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</si>
  <si>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</si>
  <si>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</si>
  <si>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</si>
  <si>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</si>
  <si>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</si>
  <si>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</si>
  <si>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</si>
  <si>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</si>
  <si>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</si>
  <si>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</si>
  <si>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</si>
  <si>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</si>
  <si>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</si>
  <si>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</si>
  <si>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</si>
  <si>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</si>
  <si>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</si>
  <si>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</si>
  <si>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</si>
  <si>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</si>
  <si>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</si>
  <si>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</si>
  <si>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</si>
  <si>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</si>
  <si>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</si>
  <si>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</si>
  <si>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</si>
  <si>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</si>
  <si>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</si>
  <si>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</si>
  <si>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</si>
  <si>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</si>
  <si>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</si>
  <si>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</si>
  <si>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</si>
  <si>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</si>
  <si>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</si>
  <si>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</si>
  <si>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</si>
  <si>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</si>
  <si>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</si>
  <si>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</si>
  <si>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</si>
  <si>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</si>
  <si>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</si>
  <si>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</si>
  <si>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</si>
  <si>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</si>
  <si>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</si>
  <si>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</si>
  <si>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</si>
  <si>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</si>
  <si>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</si>
  <si>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</si>
  <si>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</si>
  <si>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</si>
  <si>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</si>
  <si>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</si>
  <si>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</si>
  <si>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</si>
  <si>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</si>
  <si>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</si>
  <si>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</si>
  <si>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</si>
  <si>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</si>
  <si>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</si>
  <si>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</si>
  <si>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</si>
  <si>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</si>
  <si>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</si>
  <si>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</si>
  <si>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</si>
  <si>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</si>
  <si>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</si>
  <si>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</si>
  <si>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</si>
  <si>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</si>
  <si>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</si>
  <si>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</si>
  <si>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</si>
  <si>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</si>
  <si>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</si>
  <si>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</si>
  <si>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</si>
  <si>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</si>
  <si>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</si>
  <si>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</si>
  <si>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</si>
  <si>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</si>
  <si>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</si>
  <si>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</si>
  <si>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</si>
  <si>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</si>
  <si>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</si>
  <si>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</si>
  <si>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</si>
  <si>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</si>
  <si>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</si>
  <si>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</si>
  <si>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</si>
  <si>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</si>
  <si>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</si>
  <si>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</si>
  <si>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</si>
  <si>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</si>
  <si>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</si>
  <si>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</si>
  <si>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</si>
  <si>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</si>
  <si>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</si>
  <si>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</si>
  <si>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</si>
  <si>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</si>
  <si>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</si>
  <si>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</si>
  <si>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</si>
  <si>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</si>
  <si>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</si>
  <si>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</si>
  <si>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</si>
  <si>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</si>
  <si>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</si>
  <si>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</si>
  <si>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</si>
  <si>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</si>
  <si>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</si>
  <si>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</si>
  <si>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</si>
  <si>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</si>
  <si>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</si>
  <si>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</si>
  <si>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</si>
  <si>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</si>
  <si>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</si>
  <si>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</si>
  <si>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</si>
  <si>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</si>
  <si>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</si>
  <si>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</si>
  <si>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</si>
  <si>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</si>
  <si>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</si>
  <si>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</si>
  <si>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</si>
  <si>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</si>
  <si>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</si>
  <si>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</si>
  <si>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</si>
  <si>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</si>
  <si>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</si>
  <si>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</si>
  <si>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</si>
  <si>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</si>
  <si>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</si>
  <si>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</si>
  <si>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</si>
  <si>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</si>
  <si>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</si>
  <si>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</si>
  <si>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</si>
  <si>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</si>
  <si>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</si>
  <si>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</si>
  <si>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</si>
  <si>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</si>
  <si>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</si>
  <si>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</si>
  <si>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</si>
  <si>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</si>
  <si>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</si>
  <si>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</si>
  <si>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</si>
  <si>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</si>
  <si>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</si>
  <si>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</si>
  <si>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</si>
  <si>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</si>
  <si>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</si>
  <si>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</si>
  <si>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</si>
  <si>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</si>
  <si>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</si>
  <si>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</si>
  <si>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</si>
  <si>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</si>
  <si>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</si>
  <si>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</si>
  <si>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</si>
  <si>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</si>
  <si>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</si>
  <si>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</si>
  <si>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</si>
  <si>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</si>
  <si>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</si>
  <si>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</si>
  <si>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</si>
  <si>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</si>
  <si>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</si>
  <si>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</si>
  <si>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</si>
  <si>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</si>
  <si>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</si>
  <si>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</si>
  <si>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</si>
  <si>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</si>
  <si>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</si>
  <si>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</si>
  <si>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</si>
  <si>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</si>
  <si>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</si>
  <si>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</si>
  <si>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</si>
  <si>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</si>
  <si>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</si>
  <si>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</si>
  <si>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</si>
  <si>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</si>
  <si>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</si>
  <si>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</si>
  <si>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</si>
  <si>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</si>
  <si>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</si>
  <si>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</si>
  <si>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</si>
  <si>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</si>
  <si>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</si>
  <si>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</si>
  <si>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</si>
  <si>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</si>
  <si>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</si>
  <si>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</si>
  <si>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</si>
  <si>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</si>
  <si>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</si>
  <si>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</si>
  <si>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</si>
  <si>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</si>
  <si>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</si>
  <si>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</si>
  <si>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</si>
  <si>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</si>
  <si>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</si>
  <si>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</si>
  <si>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</si>
  <si>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</si>
  <si>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</si>
  <si>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</si>
  <si>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</si>
  <si>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</si>
  <si>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</si>
  <si>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</si>
  <si>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</si>
  <si>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</si>
  <si>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</si>
  <si>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</si>
  <si>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</si>
  <si>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</si>
  <si>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</si>
  <si>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</si>
  <si>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</si>
  <si>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</si>
  <si>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</si>
  <si>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</si>
  <si>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</si>
  <si>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</si>
  <si>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</si>
  <si>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</si>
  <si>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</si>
  <si>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</si>
  <si>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</si>
  <si>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</si>
  <si>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</si>
  <si>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</si>
  <si>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</si>
  <si>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</si>
  <si>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</si>
  <si>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</si>
  <si>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</si>
  <si>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</si>
  <si>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</si>
  <si>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</si>
  <si>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</si>
  <si>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</si>
  <si>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</si>
  <si>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</si>
  <si>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</si>
  <si>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</si>
  <si>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</si>
  <si>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</si>
  <si>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</si>
  <si>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</si>
  <si>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</si>
  <si>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</si>
  <si>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</si>
  <si>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</si>
  <si>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</si>
  <si>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</si>
  <si>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</si>
  <si>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</si>
  <si>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</si>
  <si>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</si>
  <si>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</si>
  <si>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</si>
  <si>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</si>
  <si>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</si>
  <si>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</si>
  <si>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</si>
  <si>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</si>
  <si>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</si>
  <si>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</si>
  <si>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</si>
  <si>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</si>
  <si>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</si>
  <si>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</si>
  <si>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</si>
  <si>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</si>
  <si>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</si>
  <si>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</si>
  <si>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</si>
  <si>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</si>
  <si>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</si>
  <si>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</si>
  <si>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</si>
  <si>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</si>
  <si>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</si>
  <si>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</si>
  <si>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</si>
  <si>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</si>
  <si>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</si>
  <si>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</si>
  <si>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</si>
  <si>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</si>
  <si>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</si>
  <si>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</si>
  <si>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</si>
  <si>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</si>
  <si>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</si>
  <si>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</si>
  <si>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</si>
  <si>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</si>
  <si>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</si>
  <si>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</si>
  <si>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</si>
  <si>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</si>
  <si>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</si>
  <si>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</si>
  <si>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</si>
  <si>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</si>
  <si>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</si>
  <si>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</si>
  <si>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</si>
  <si>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</si>
  <si>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</si>
  <si>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</si>
  <si>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</si>
  <si>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</si>
  <si>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</si>
  <si>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</si>
  <si>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</si>
  <si>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</si>
  <si>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</si>
  <si>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</si>
  <si>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</si>
  <si>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</si>
  <si>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</si>
  <si>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</si>
  <si>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</si>
  <si>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</si>
  <si>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</si>
  <si>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</si>
  <si>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</si>
  <si>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</si>
  <si>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</si>
  <si>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</si>
  <si>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</si>
  <si>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</si>
  <si>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</si>
  <si>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</si>
  <si>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</si>
  <si>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</si>
  <si>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</si>
  <si>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</si>
  <si>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</si>
  <si>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</si>
  <si>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</si>
  <si>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</si>
  <si>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</si>
  <si>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</si>
  <si>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</si>
  <si>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</si>
  <si>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</si>
  <si>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</si>
  <si>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</si>
  <si>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</si>
  <si>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</si>
  <si>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</si>
  <si>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</si>
  <si>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</si>
  <si>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</si>
  <si>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</si>
  <si>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</si>
  <si>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</si>
  <si>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</si>
  <si>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</si>
  <si>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</si>
  <si>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</si>
  <si>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</si>
  <si>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</si>
  <si>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</si>
  <si>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</si>
  <si>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</si>
  <si>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</si>
  <si>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</si>
  <si>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</si>
  <si>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</si>
  <si>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</si>
  <si>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</si>
  <si>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</si>
  <si>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</si>
  <si>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</si>
  <si>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</si>
  <si>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</si>
  <si>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</si>
  <si>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</si>
  <si>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</si>
  <si>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</si>
  <si>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</si>
  <si>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</si>
  <si>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</si>
  <si>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</si>
  <si>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</si>
  <si>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</si>
  <si>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</si>
  <si>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</si>
  <si>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</si>
  <si>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</si>
  <si>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</si>
  <si>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</si>
  <si>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</si>
  <si>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</si>
  <si>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</si>
  <si>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</si>
  <si>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</si>
  <si>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</si>
  <si>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</si>
  <si>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</si>
  <si>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</si>
  <si>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</si>
  <si>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</si>
  <si>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</si>
  <si>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</si>
  <si>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</si>
  <si>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</si>
  <si>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</si>
  <si>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</si>
  <si>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</si>
  <si>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</si>
  <si>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</si>
  <si>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</si>
  <si>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</si>
  <si>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</si>
  <si>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</si>
  <si>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</si>
  <si>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</si>
  <si>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</si>
  <si>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</si>
  <si>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</si>
  <si>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</si>
  <si>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</si>
  <si>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</si>
  <si>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</si>
  <si>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</si>
  <si>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</si>
  <si>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</si>
  <si>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</si>
  <si>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</si>
  <si>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</si>
  <si>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</si>
  <si>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</si>
  <si>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</si>
  <si>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</si>
  <si>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</si>
  <si>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</si>
  <si>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</si>
  <si>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</si>
  <si>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</si>
  <si>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</si>
  <si>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</si>
  <si>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</si>
  <si>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</si>
  <si>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</si>
  <si>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</si>
  <si>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</si>
  <si>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</si>
  <si>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</si>
  <si>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</si>
  <si>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</si>
  <si>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</si>
  <si>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</si>
  <si>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</si>
  <si>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</si>
  <si>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</si>
  <si>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</si>
  <si>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</si>
  <si>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</si>
  <si>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</si>
  <si>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</si>
  <si>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</si>
  <si>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</si>
  <si>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</si>
  <si>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</si>
  <si>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</si>
  <si>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</si>
  <si>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</si>
  <si>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</si>
  <si>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</si>
  <si>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</si>
  <si>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</si>
  <si>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</si>
  <si>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</si>
  <si>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</si>
  <si>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</si>
  <si>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</si>
  <si>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</si>
  <si>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</si>
  <si>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</si>
  <si>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</si>
  <si>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</si>
  <si>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</si>
  <si>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</si>
  <si>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</si>
  <si>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</si>
  <si>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</si>
  <si>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</si>
  <si>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</si>
  <si>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</si>
  <si>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</si>
  <si>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</si>
  <si>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</si>
  <si>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</si>
  <si>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</si>
  <si>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</si>
  <si>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</si>
  <si>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</si>
  <si>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</si>
  <si>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</si>
  <si>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</si>
  <si>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</si>
  <si>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</si>
  <si>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</si>
  <si>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</si>
  <si>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</si>
  <si>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</si>
  <si>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</si>
  <si>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</si>
  <si>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</si>
  <si>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</si>
  <si>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</si>
  <si>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</si>
  <si>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</si>
  <si>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</si>
  <si>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</si>
  <si>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</si>
  <si>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</si>
  <si>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</si>
  <si>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</si>
  <si>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</si>
  <si>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</si>
  <si>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</si>
  <si>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</si>
  <si>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</si>
  <si>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</si>
  <si>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</si>
  <si>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</si>
  <si>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</si>
  <si>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</si>
  <si>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</si>
  <si>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</si>
  <si>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</si>
  <si>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</si>
  <si>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</si>
  <si>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</si>
  <si>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</si>
  <si>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</si>
  <si>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</si>
  <si>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</si>
  <si>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</si>
  <si>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</si>
  <si>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</si>
  <si>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</si>
  <si>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</si>
  <si>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</si>
  <si>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</si>
  <si>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</si>
  <si>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</si>
  <si>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</si>
  <si>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</si>
  <si>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</si>
  <si>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</si>
  <si>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</si>
  <si>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</si>
  <si>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</si>
  <si>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</si>
  <si>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</si>
  <si>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</si>
  <si>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</si>
  <si>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</si>
  <si>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</si>
  <si>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</si>
  <si>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</si>
  <si>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</si>
  <si>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</si>
  <si>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</si>
  <si>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</si>
  <si>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</si>
  <si>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</si>
  <si>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</si>
  <si>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</si>
  <si>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</si>
  <si>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</si>
  <si>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</si>
  <si>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</si>
  <si>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</si>
  <si>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</si>
  <si>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</si>
  <si>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</si>
  <si>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</si>
  <si>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</si>
  <si>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</si>
  <si>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</si>
  <si>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</si>
  <si>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</si>
  <si>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</si>
  <si>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</si>
  <si>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</si>
  <si>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</si>
  <si>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</si>
  <si>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</si>
  <si>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</si>
  <si>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</si>
  <si>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</si>
  <si>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</si>
  <si>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</si>
  <si>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</si>
  <si>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</si>
  <si>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</si>
  <si>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</si>
  <si>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</si>
  <si>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</si>
  <si>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</si>
  <si>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</si>
  <si>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</si>
  <si>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</si>
  <si>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</si>
  <si>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</si>
  <si>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</si>
  <si>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</si>
  <si>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</si>
  <si>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</si>
  <si>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</si>
  <si>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</si>
  <si>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</si>
  <si>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</si>
  <si>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</si>
  <si>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</si>
  <si>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</si>
  <si>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</si>
  <si>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</si>
  <si>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</si>
  <si>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</si>
  <si>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</si>
  <si>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</si>
  <si>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</si>
  <si>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</si>
  <si>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</si>
  <si>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</si>
  <si>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</si>
  <si>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</si>
  <si>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</si>
  <si>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</si>
  <si>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</si>
  <si>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</si>
  <si>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</si>
  <si>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</si>
  <si>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</si>
  <si>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</si>
  <si>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</si>
  <si>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</si>
  <si>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</si>
  <si>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</si>
  <si>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</si>
  <si>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</si>
  <si>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</si>
  <si>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</si>
  <si>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</si>
  <si>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</si>
  <si>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</si>
  <si>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</si>
  <si>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</si>
  <si>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</si>
  <si>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</si>
  <si>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</si>
  <si>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</si>
  <si>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</si>
  <si>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</si>
  <si>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</si>
  <si>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</si>
  <si>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</si>
  <si>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</si>
  <si>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</si>
  <si>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</si>
  <si>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</si>
  <si>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</si>
  <si>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</si>
  <si>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</si>
  <si>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</si>
  <si>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</si>
  <si>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</si>
  <si>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</si>
  <si>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</si>
  <si>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</si>
  <si>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</si>
  <si>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</si>
  <si>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</si>
  <si>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</si>
  <si>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</si>
  <si>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</si>
  <si>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</si>
  <si>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</si>
  <si>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</si>
  <si>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</si>
  <si>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</si>
  <si>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</si>
  <si>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</si>
  <si>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</si>
  <si>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</si>
  <si>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</si>
  <si>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</si>
  <si>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</si>
  <si>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</si>
  <si>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</si>
  <si>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</si>
  <si>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</si>
  <si>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</si>
  <si>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</si>
  <si>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</si>
  <si>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</si>
  <si>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</si>
  <si>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</si>
  <si>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</si>
  <si>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</si>
  <si>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</si>
  <si>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</si>
  <si>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</si>
  <si>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</si>
  <si>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</si>
  <si>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</si>
  <si>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</si>
  <si>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</si>
  <si>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</si>
  <si>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</si>
  <si>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</si>
  <si>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</si>
  <si>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</si>
  <si>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</si>
  <si>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</si>
  <si>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</si>
  <si>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</si>
  <si>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</si>
  <si>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</si>
  <si>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</si>
  <si>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</si>
  <si>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</si>
  <si>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</si>
  <si>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</si>
  <si>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</si>
  <si>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</si>
  <si>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</si>
  <si>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</si>
  <si>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</si>
  <si>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</si>
  <si>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</si>
  <si>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</si>
  <si>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</si>
  <si>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</si>
  <si>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</si>
  <si>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</si>
  <si>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</si>
  <si>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</si>
  <si>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</si>
  <si>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</si>
  <si>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</si>
  <si>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</si>
  <si>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</si>
  <si>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</si>
  <si>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</si>
  <si>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</si>
  <si>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</si>
  <si>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</si>
  <si>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</si>
  <si>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</si>
  <si>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</si>
  <si>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</si>
  <si>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</si>
  <si>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</si>
  <si>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</si>
  <si>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</si>
  <si>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</si>
  <si>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</si>
  <si>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</si>
  <si>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</si>
  <si>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</si>
  <si>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</si>
  <si>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</si>
  <si>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</si>
  <si>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</si>
  <si>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</si>
  <si>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</si>
  <si>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</si>
  <si>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</si>
  <si>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</si>
  <si>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</si>
  <si>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</si>
  <si>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</si>
  <si>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</si>
  <si>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</si>
  <si>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</si>
  <si>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</si>
  <si>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</si>
  <si>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</si>
  <si>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</si>
  <si>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</si>
  <si>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</si>
  <si>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</si>
  <si>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</si>
  <si>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</si>
  <si>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</si>
  <si>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</si>
  <si>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</si>
  <si>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</si>
  <si>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</si>
  <si>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</si>
  <si>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</si>
  <si>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</si>
  <si>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</si>
  <si>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</si>
  <si>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</si>
  <si>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</si>
  <si>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</si>
  <si>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</si>
  <si>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</si>
  <si>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</si>
  <si>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</si>
  <si>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</si>
  <si>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</si>
  <si>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</si>
  <si>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</si>
  <si>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</si>
  <si>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</si>
  <si>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</si>
  <si>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</si>
  <si>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</si>
  <si>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</si>
  <si>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</si>
  <si>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</si>
  <si>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</si>
  <si>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</si>
  <si>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</si>
  <si>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</si>
  <si>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</si>
  <si>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</si>
  <si>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</si>
  <si>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</si>
  <si>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</si>
  <si>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</si>
  <si>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</si>
  <si>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</si>
  <si>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</si>
  <si>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</si>
  <si>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</si>
  <si>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</si>
  <si>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</si>
  <si>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</si>
  <si>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</si>
  <si>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</si>
  <si>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</si>
  <si>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</si>
  <si>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</si>
  <si>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</si>
  <si>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</si>
  <si>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</si>
  <si>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</si>
  <si>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</si>
  <si>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</si>
  <si>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</si>
  <si>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</si>
  <si>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</si>
  <si>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</si>
  <si>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</si>
  <si>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</si>
  <si>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</si>
  <si>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</si>
  <si>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</si>
  <si>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</si>
  <si>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</si>
  <si>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</si>
  <si>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</si>
  <si>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</si>
  <si>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</si>
  <si>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</si>
  <si>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</si>
  <si>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</si>
  <si>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</si>
  <si>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</si>
  <si>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</si>
  <si>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</si>
  <si>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</si>
  <si>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</si>
  <si>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</si>
  <si>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</si>
  <si>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</si>
  <si>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</si>
  <si>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</si>
  <si>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</si>
  <si>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</si>
  <si>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</si>
  <si>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</si>
  <si>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</si>
  <si>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</si>
  <si>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</si>
  <si>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</si>
  <si>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</si>
  <si>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</si>
  <si>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</si>
  <si>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</si>
  <si>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</si>
  <si>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</si>
  <si>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</si>
  <si>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</si>
  <si>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</si>
  <si>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</si>
  <si>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</si>
  <si>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</si>
  <si>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</si>
  <si>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</si>
  <si>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</si>
  <si>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</si>
  <si>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</si>
  <si>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</si>
  <si>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</si>
  <si>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</si>
  <si>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</si>
  <si>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</si>
  <si>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</si>
  <si>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</si>
  <si>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</si>
  <si>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</si>
  <si>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</si>
  <si>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</si>
  <si>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</si>
  <si>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</si>
  <si>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</si>
  <si>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</si>
  <si>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</si>
  <si>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</si>
  <si>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</si>
  <si>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</si>
  <si>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</si>
  <si>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</si>
  <si>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</si>
  <si>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</si>
  <si>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</si>
  <si>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</si>
  <si>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</si>
  <si>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</si>
  <si>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</si>
  <si>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</si>
  <si>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</si>
  <si>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</si>
  <si>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</si>
  <si>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</si>
  <si>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</si>
  <si>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</si>
  <si>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</si>
  <si>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</si>
  <si>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</si>
  <si>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</si>
  <si>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</si>
  <si>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</si>
  <si>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</si>
  <si>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</si>
  <si>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</si>
  <si>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</si>
  <si>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</si>
  <si>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</si>
  <si>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</si>
  <si>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</si>
  <si>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</si>
  <si>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</si>
  <si>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</si>
  <si>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</si>
  <si>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</si>
  <si>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</si>
  <si>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</si>
  <si>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</si>
  <si>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</si>
  <si>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</si>
  <si>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</si>
  <si>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</si>
  <si>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</si>
  <si>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</si>
  <si>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</si>
  <si>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</si>
  <si>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</si>
  <si>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</si>
  <si>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</si>
  <si>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</si>
  <si>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</si>
  <si>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</si>
  <si>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</si>
  <si>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</si>
  <si>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</si>
  <si>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</si>
  <si>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</si>
  <si>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</si>
  <si>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</si>
  <si>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</si>
  <si>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</si>
  <si>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</si>
  <si>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</si>
  <si>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</si>
  <si>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</si>
  <si>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</si>
  <si>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</si>
  <si>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</si>
  <si>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</si>
  <si>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</si>
  <si>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</si>
  <si>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</si>
  <si>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</si>
  <si>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</si>
  <si>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</si>
  <si>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</si>
  <si>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</si>
  <si>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</si>
  <si>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</si>
  <si>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</si>
  <si>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</si>
  <si>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</si>
  <si>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</si>
  <si>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</si>
  <si>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</si>
  <si>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</si>
  <si>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</si>
  <si>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</si>
  <si>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</si>
  <si>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</si>
  <si>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</si>
  <si>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</si>
  <si>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</si>
  <si>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</si>
  <si>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</si>
  <si>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</si>
  <si>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</si>
  <si>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</si>
  <si>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</si>
  <si>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</si>
  <si>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</si>
  <si>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</si>
  <si>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</si>
  <si>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</si>
  <si>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</si>
  <si>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</si>
  <si>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</si>
  <si>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</si>
  <si>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</si>
  <si>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</si>
  <si>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</si>
  <si>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</si>
  <si>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</si>
  <si>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</si>
  <si>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</si>
  <si>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</si>
  <si>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</si>
  <si>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</si>
  <si>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</si>
  <si>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</si>
  <si>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</si>
  <si>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</si>
  <si>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</si>
  <si>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</si>
  <si>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</si>
  <si>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</si>
  <si>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</si>
  <si>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</si>
  <si>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</si>
  <si>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</si>
  <si>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</si>
  <si>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</si>
  <si>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</si>
  <si>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</si>
  <si>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</si>
  <si>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</si>
  <si>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</si>
  <si>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</si>
  <si>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</si>
  <si>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</si>
  <si>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</si>
  <si>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</si>
  <si>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</si>
  <si>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</si>
  <si>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</si>
  <si>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</si>
  <si>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</si>
  <si>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</si>
  <si>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</si>
  <si>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</si>
  <si>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</si>
  <si>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</si>
  <si>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</si>
  <si>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</si>
  <si>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</si>
  <si>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</si>
  <si>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</si>
  <si>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</si>
  <si>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</si>
  <si>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</si>
  <si>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</si>
  <si>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</si>
  <si>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</si>
  <si>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</si>
  <si>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</si>
  <si>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</si>
  <si>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</si>
  <si>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</si>
  <si>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</si>
  <si>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</si>
  <si>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</si>
  <si>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</si>
  <si>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</si>
  <si>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</si>
  <si>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</si>
  <si>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</si>
  <si>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</si>
  <si>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</si>
  <si>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</si>
  <si>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</si>
  <si>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</si>
  <si>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</si>
  <si>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</si>
  <si>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</si>
  <si>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</si>
  <si>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</si>
  <si>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</si>
  <si>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</si>
  <si>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</si>
  <si>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</si>
  <si>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</si>
  <si>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</si>
  <si>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</si>
  <si>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</si>
  <si>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</si>
  <si>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</si>
  <si>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</si>
  <si>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</si>
  <si>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</si>
  <si>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</si>
  <si>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</si>
  <si>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</si>
  <si>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</si>
  <si>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</si>
  <si>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</si>
  <si>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</si>
  <si>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</si>
  <si>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</si>
  <si>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</si>
  <si>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</si>
  <si>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</si>
  <si>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</si>
  <si>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</si>
  <si>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</si>
  <si>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</si>
  <si>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</si>
  <si>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</si>
  <si>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</si>
  <si>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</si>
  <si>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</si>
  <si>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</si>
  <si>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</si>
  <si>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</si>
  <si>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</si>
  <si>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</si>
  <si>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</si>
  <si>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</si>
  <si>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</si>
  <si>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</si>
  <si>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</si>
  <si>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</si>
  <si>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</si>
  <si>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</si>
  <si>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</si>
  <si>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</si>
  <si>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</si>
  <si>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</si>
  <si>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</si>
  <si>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</si>
  <si>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</si>
  <si>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</si>
  <si>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</si>
  <si>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</si>
  <si>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</si>
  <si>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</si>
  <si>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</si>
  <si>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</si>
  <si>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</si>
  <si>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</si>
  <si>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</si>
  <si>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</si>
  <si>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</si>
  <si>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</si>
  <si>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</si>
  <si>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</si>
  <si>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</si>
  <si>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</si>
  <si>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</si>
  <si>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</si>
  <si>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</si>
  <si>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</si>
  <si>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</si>
  <si>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</si>
  <si>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</si>
  <si>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</si>
  <si>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</si>
  <si>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</si>
  <si>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</si>
  <si>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</si>
  <si>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</si>
  <si>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</si>
  <si>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</si>
  <si>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</si>
  <si>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</si>
  <si>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</si>
  <si>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</si>
  <si>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</si>
  <si>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</si>
  <si>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</si>
  <si>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</si>
  <si>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</si>
  <si>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</si>
  <si>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</si>
  <si>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</si>
  <si>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</si>
  <si>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</si>
  <si>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</si>
  <si>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</si>
  <si>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</si>
  <si>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</si>
  <si>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</si>
  <si>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</si>
  <si>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</si>
  <si>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</si>
  <si>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</si>
  <si>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</si>
  <si>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</si>
  <si>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</si>
  <si>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</si>
  <si>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</si>
  <si>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</si>
  <si>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</si>
  <si>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</si>
  <si>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</si>
  <si>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</si>
  <si>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</si>
  <si>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</si>
  <si>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</si>
  <si>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</si>
  <si>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</si>
  <si>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</si>
  <si>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</si>
  <si>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</si>
  <si>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</si>
  <si>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</si>
  <si>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</si>
  <si>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</si>
  <si>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</si>
  <si>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</si>
  <si>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</si>
  <si>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</si>
  <si>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</si>
  <si>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</si>
  <si>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</si>
  <si>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</si>
  <si>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</si>
  <si>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</si>
  <si>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</si>
  <si>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</si>
  <si>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</si>
  <si>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</si>
  <si>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</si>
  <si>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</si>
  <si>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</si>
  <si>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</si>
  <si>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</si>
  <si>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</si>
  <si>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</si>
  <si>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</si>
  <si>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</si>
  <si>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</si>
  <si>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</si>
  <si>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</si>
  <si>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</si>
  <si>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</si>
  <si>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</si>
  <si>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</si>
  <si>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</si>
  <si>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</si>
  <si>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</si>
  <si>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</si>
  <si>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</si>
  <si>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</si>
  <si>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</si>
  <si>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</si>
  <si>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</si>
  <si>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</si>
  <si>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</si>
  <si>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</si>
  <si>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</si>
  <si>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</si>
  <si>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</si>
  <si>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</si>
  <si>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</si>
  <si>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</si>
  <si>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</si>
  <si>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</si>
  <si>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</si>
  <si>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</si>
  <si>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</si>
  <si>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</si>
  <si>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</si>
  <si>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</si>
  <si>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</si>
  <si>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</si>
  <si>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</si>
  <si>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</si>
  <si>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</si>
  <si>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</si>
  <si>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</si>
  <si>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</si>
  <si>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</si>
  <si>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</si>
  <si>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</si>
  <si>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</si>
  <si>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</si>
  <si>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</si>
  <si>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</si>
  <si>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</si>
  <si>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</si>
  <si>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</si>
  <si>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</si>
  <si>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</si>
  <si>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</si>
  <si>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</si>
  <si>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</si>
  <si>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</si>
  <si>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</si>
  <si>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</si>
  <si>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</si>
  <si>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</si>
  <si>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</si>
  <si>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</si>
  <si>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</si>
  <si>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</si>
  <si>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</si>
  <si>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</si>
  <si>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</si>
  <si>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</si>
  <si>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</si>
  <si>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</si>
  <si>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</si>
  <si>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</si>
  <si>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</si>
  <si>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</si>
  <si>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</si>
  <si>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</si>
  <si>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</si>
  <si>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</si>
  <si>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</si>
  <si>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</si>
  <si>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</si>
  <si>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</si>
  <si>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</si>
  <si>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</si>
  <si>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</si>
  <si>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</si>
  <si>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</si>
  <si>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</si>
  <si>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</si>
  <si>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</si>
  <si>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</si>
  <si>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</si>
  <si>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</si>
  <si>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</si>
  <si>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</si>
  <si>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</si>
  <si>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</si>
  <si>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</si>
  <si>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</si>
  <si>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</si>
  <si>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</si>
  <si>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</si>
  <si>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</si>
  <si>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</si>
  <si>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</si>
  <si>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</si>
  <si>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</si>
  <si>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</si>
  <si>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</si>
  <si>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</si>
  <si>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</si>
  <si>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</si>
  <si>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</si>
  <si>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</si>
  <si>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</si>
  <si>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</si>
  <si>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</si>
  <si>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</si>
  <si>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</si>
  <si>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</si>
  <si>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</si>
  <si>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</si>
  <si>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</si>
  <si>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</si>
  <si>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</si>
  <si>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</si>
  <si>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</si>
  <si>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</si>
  <si>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</si>
  <si>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</si>
  <si>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</si>
  <si>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</si>
  <si>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</si>
  <si>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</si>
  <si>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</si>
  <si>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</si>
  <si>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</si>
  <si>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</si>
  <si>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</si>
  <si>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</si>
  <si>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</si>
  <si>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</si>
  <si>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</si>
  <si>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</si>
  <si>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</si>
  <si>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</si>
  <si>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</si>
  <si>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</si>
  <si>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</si>
  <si>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</si>
  <si>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</si>
  <si>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</si>
  <si>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</si>
  <si>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</si>
  <si>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</si>
  <si>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</si>
  <si>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</si>
  <si>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</si>
  <si>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</si>
  <si>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</si>
  <si>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</si>
  <si>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</si>
  <si>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</si>
  <si>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</si>
  <si>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</si>
  <si>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</si>
  <si>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</si>
  <si>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</si>
  <si>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</si>
  <si>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</si>
  <si>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</si>
  <si>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</si>
  <si>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</si>
  <si>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</si>
  <si>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</si>
  <si>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</si>
  <si>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</si>
  <si>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</si>
  <si>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</si>
  <si>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</si>
  <si>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</si>
  <si>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</si>
  <si>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</si>
  <si>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</si>
  <si>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</si>
  <si>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</si>
  <si>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</si>
  <si>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</si>
  <si>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</si>
  <si>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</si>
  <si>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</si>
  <si>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</si>
  <si>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</si>
  <si>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</si>
  <si>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</si>
  <si>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</si>
  <si>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</si>
  <si>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</si>
  <si>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</si>
  <si>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</si>
  <si>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</si>
  <si>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</si>
  <si>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</si>
  <si>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</si>
  <si>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</si>
  <si>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</si>
  <si>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</si>
  <si>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</si>
  <si>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</si>
  <si>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</si>
  <si>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</si>
  <si>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</si>
  <si>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</si>
  <si>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</si>
  <si>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</si>
  <si>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</si>
  <si>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</si>
  <si>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</si>
  <si>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</si>
  <si>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</si>
  <si>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</si>
  <si>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</si>
  <si>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</si>
  <si>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</si>
  <si>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</si>
  <si>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</si>
  <si>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</si>
  <si>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</si>
  <si>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</si>
  <si>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</si>
  <si>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</si>
  <si>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</si>
  <si>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</si>
  <si>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</si>
  <si>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</si>
  <si>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</si>
  <si>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</si>
  <si>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</si>
  <si>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</si>
  <si>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</si>
  <si>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</si>
  <si>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</si>
  <si>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</si>
  <si>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</si>
  <si>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</si>
  <si>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</si>
  <si>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</si>
  <si>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</si>
  <si>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</si>
  <si>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</si>
  <si>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</si>
  <si>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</si>
  <si>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</si>
  <si>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</si>
  <si>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</si>
  <si>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</si>
  <si>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</si>
  <si>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</si>
  <si>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</si>
  <si>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</si>
  <si>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</si>
  <si>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</si>
  <si>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</si>
  <si>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</si>
  <si>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</si>
  <si>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</si>
  <si>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</si>
  <si>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</si>
  <si>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</si>
  <si>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</si>
  <si>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</si>
  <si>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</si>
  <si>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</si>
  <si>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</si>
  <si>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</si>
  <si>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</si>
  <si>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</si>
  <si>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</si>
  <si>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</si>
  <si>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</si>
  <si>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</si>
  <si>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</si>
  <si>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</si>
  <si>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</si>
  <si>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</si>
  <si>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</si>
  <si>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</si>
  <si>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</si>
  <si>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</si>
  <si>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</si>
  <si>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</si>
  <si>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</si>
  <si>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</si>
  <si>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</si>
  <si>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</si>
  <si>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</si>
  <si>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</si>
  <si>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</si>
  <si>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</si>
  <si>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</si>
  <si>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</si>
  <si>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</si>
  <si>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</si>
  <si>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</si>
  <si>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</si>
  <si>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</si>
  <si>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</si>
  <si>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</si>
  <si>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</si>
  <si>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</si>
  <si>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</si>
  <si>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</si>
  <si>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</si>
  <si>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</si>
  <si>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</si>
  <si>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</si>
  <si>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</si>
  <si>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</si>
  <si>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</si>
  <si>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</si>
  <si>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</si>
  <si>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</si>
  <si>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</si>
  <si>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</si>
  <si>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</si>
  <si>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</si>
  <si>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</si>
  <si>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</si>
  <si>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</si>
  <si>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</si>
  <si>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</si>
  <si>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</si>
  <si>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</si>
  <si>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</si>
  <si>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</si>
  <si>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</si>
  <si>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</si>
  <si>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</si>
  <si>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</si>
  <si>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</si>
  <si>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</si>
  <si>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</si>
  <si>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</si>
  <si>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</si>
  <si>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</si>
  <si>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</si>
  <si>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</si>
  <si>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</si>
  <si>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</si>
  <si>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</si>
  <si>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</si>
  <si>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</si>
  <si>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</si>
  <si>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</si>
  <si>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</si>
  <si>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</si>
  <si>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</si>
  <si>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</si>
  <si>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</si>
  <si>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</si>
  <si>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</si>
  <si>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</si>
  <si>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</si>
  <si>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</si>
  <si>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</si>
  <si>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</si>
  <si>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</si>
  <si>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</si>
  <si>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</si>
  <si>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</si>
  <si>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</si>
  <si>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</si>
  <si>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</si>
  <si>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</si>
  <si>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</si>
  <si>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</si>
  <si>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</si>
  <si>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</si>
  <si>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</si>
  <si>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</si>
  <si>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</si>
  <si>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</si>
  <si>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</si>
  <si>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</si>
  <si>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</si>
  <si>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</si>
  <si>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</si>
  <si>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</si>
  <si>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</si>
  <si>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</si>
  <si>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</si>
  <si>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</si>
  <si>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</si>
  <si>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</si>
  <si>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</si>
  <si>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</si>
  <si>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</si>
  <si>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</si>
  <si>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</si>
  <si>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</si>
  <si>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</si>
  <si>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</si>
  <si>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</si>
  <si>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</si>
  <si>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</si>
  <si>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</si>
  <si>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</si>
  <si>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</si>
  <si>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</si>
  <si>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</si>
  <si>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</si>
  <si>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</si>
  <si>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</si>
  <si>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</si>
  <si>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</si>
  <si>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</si>
  <si>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</si>
  <si>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</si>
  <si>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</si>
  <si>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</si>
  <si>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</si>
  <si>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</si>
  <si>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</si>
  <si>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</si>
  <si>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</si>
  <si>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</si>
  <si>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</si>
  <si>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</si>
  <si>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</si>
  <si>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</si>
  <si>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</si>
  <si>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</si>
  <si>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</si>
  <si>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</si>
  <si>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</si>
  <si>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</si>
  <si>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</si>
  <si>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</si>
  <si>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</si>
  <si>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</si>
  <si>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</si>
  <si>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</si>
  <si>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</si>
  <si>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</si>
  <si>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</si>
  <si>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</si>
  <si>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</si>
  <si>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</si>
  <si>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</si>
  <si>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</si>
  <si>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</si>
  <si>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</si>
  <si>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</si>
  <si>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</si>
  <si>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</si>
  <si>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</si>
  <si>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</si>
  <si>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</si>
  <si>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</si>
  <si>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</si>
  <si>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</si>
  <si>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</si>
  <si>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</si>
  <si>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</si>
  <si>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</si>
  <si>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</si>
  <si>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</si>
  <si>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</si>
  <si>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</si>
  <si>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</si>
  <si>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</si>
  <si>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</si>
  <si>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</si>
  <si>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</si>
  <si>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</si>
  <si>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</si>
  <si>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</si>
  <si>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</si>
  <si>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</si>
  <si>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</si>
  <si>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</si>
  <si>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</si>
  <si>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</si>
  <si>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</si>
  <si>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</si>
  <si>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</si>
  <si>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</si>
  <si>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</si>
  <si>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</si>
  <si>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</si>
  <si>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</si>
  <si>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</si>
  <si>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</si>
  <si>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</si>
  <si>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</si>
  <si>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</si>
  <si>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</si>
  <si>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</si>
  <si>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</si>
  <si>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</si>
  <si>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</si>
  <si>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</si>
  <si>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</si>
  <si>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</si>
  <si>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</si>
  <si>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</si>
  <si>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</si>
  <si>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</si>
  <si>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</si>
  <si>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</si>
  <si>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</si>
  <si>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</si>
  <si>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</si>
  <si>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</si>
  <si>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</si>
  <si>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</si>
  <si>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</si>
  <si>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</si>
  <si>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</si>
  <si>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</si>
  <si>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</si>
  <si>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</si>
  <si>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</si>
  <si>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</si>
  <si>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</si>
  <si>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</si>
  <si>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</si>
  <si>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</si>
  <si>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</si>
  <si>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</si>
  <si>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</si>
  <si>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</si>
  <si>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</si>
  <si>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</si>
  <si>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</si>
  <si>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</si>
  <si>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</si>
  <si>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</si>
  <si>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</si>
  <si>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</si>
  <si>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</si>
  <si>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</si>
  <si>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</si>
  <si>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</si>
  <si>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</si>
  <si>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</si>
  <si>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</si>
  <si>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</si>
  <si>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</si>
  <si>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</si>
  <si>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</si>
  <si>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</si>
  <si>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</si>
  <si>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</si>
  <si>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</si>
  <si>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</si>
  <si>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</si>
  <si>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</si>
  <si>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</si>
  <si>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</si>
  <si>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</si>
  <si>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</si>
  <si>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</si>
  <si>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</si>
  <si>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</si>
  <si>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</si>
  <si>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</si>
  <si>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</si>
  <si>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</si>
  <si>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</si>
  <si>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</si>
  <si>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</si>
  <si>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</si>
  <si>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</si>
  <si>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</si>
  <si>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</si>
  <si>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</si>
  <si>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</si>
  <si>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</si>
  <si>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</si>
  <si>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</si>
  <si>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</si>
  <si>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</si>
  <si>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</si>
  <si>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</si>
  <si>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</si>
  <si>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</si>
  <si>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</si>
  <si>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</si>
  <si>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</si>
  <si>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</si>
  <si>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</si>
  <si>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</si>
  <si>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</si>
  <si>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</si>
  <si>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</si>
  <si>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</si>
  <si>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</si>
  <si>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</si>
  <si>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</si>
  <si>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</si>
  <si>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</si>
  <si>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</si>
  <si>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</si>
  <si>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</si>
  <si>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</si>
  <si>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</si>
  <si>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</si>
  <si>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</si>
  <si>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</si>
  <si>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</si>
  <si>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</si>
  <si>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</si>
  <si>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</si>
  <si>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</si>
  <si>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</si>
  <si>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</si>
  <si>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</si>
  <si>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</si>
  <si>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</si>
  <si>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</si>
  <si>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</si>
  <si>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</si>
  <si>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</si>
  <si>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</si>
  <si>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</si>
  <si>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</si>
  <si>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</si>
  <si>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</si>
  <si>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</si>
  <si>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</si>
  <si>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</si>
  <si>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</si>
  <si>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</si>
  <si>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</si>
  <si>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</si>
  <si>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</si>
  <si>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</si>
  <si>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</si>
  <si>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</si>
  <si>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</si>
  <si>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</si>
  <si>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</si>
  <si>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</si>
  <si>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</si>
  <si>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</si>
  <si>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</si>
  <si>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</si>
  <si>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</si>
  <si>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</si>
  <si>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</si>
  <si>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</si>
  <si>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</si>
  <si>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</si>
  <si>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</si>
  <si>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</si>
  <si>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</si>
  <si>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</si>
  <si>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</si>
  <si>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</si>
  <si>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</si>
  <si>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</si>
  <si>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</si>
  <si>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</si>
  <si>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</si>
  <si>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</si>
  <si>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</si>
  <si>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</si>
  <si>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</si>
  <si>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</si>
  <si>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</si>
  <si>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</si>
  <si>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</si>
  <si>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</si>
  <si>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</si>
  <si>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</si>
  <si>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</si>
  <si>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</si>
  <si>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</si>
  <si>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</si>
  <si>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</si>
  <si>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</si>
  <si>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</si>
  <si>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</si>
  <si>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</si>
  <si>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</si>
  <si>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</si>
  <si>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</si>
  <si>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</si>
  <si>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</si>
  <si>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</si>
  <si>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</si>
  <si>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</si>
  <si>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</si>
  <si>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</si>
  <si>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</si>
  <si>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</si>
  <si>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</si>
  <si>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</si>
  <si>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</si>
  <si>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</si>
  <si>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</si>
  <si>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</si>
  <si>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</si>
  <si>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</si>
  <si>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</si>
  <si>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</si>
  <si>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</si>
  <si>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</si>
  <si>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</si>
  <si>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</si>
  <si>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</si>
  <si>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</si>
  <si>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</si>
  <si>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</si>
  <si>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</si>
  <si>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</si>
  <si>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</si>
  <si>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</si>
  <si>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</si>
  <si>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</si>
  <si>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</si>
  <si>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</si>
  <si>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</si>
  <si>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</si>
  <si>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</si>
  <si>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</si>
  <si>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</si>
  <si>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</si>
  <si>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</si>
  <si>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</si>
  <si>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</si>
  <si>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</si>
  <si>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</si>
  <si>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</si>
  <si>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</si>
  <si>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</si>
  <si>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</si>
  <si>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</si>
  <si>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</si>
  <si>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</si>
  <si>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</si>
  <si>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</si>
  <si>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</si>
  <si>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</si>
  <si>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</si>
  <si>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</si>
  <si>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</si>
  <si>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</si>
  <si>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</si>
  <si>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</si>
  <si>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</si>
  <si>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</si>
  <si>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</si>
  <si>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</si>
  <si>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</si>
  <si>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</si>
  <si>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</si>
  <si>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</si>
  <si>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</si>
  <si>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</si>
  <si>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</si>
  <si>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</si>
  <si>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</si>
  <si>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</si>
  <si>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</si>
  <si>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</si>
  <si>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</si>
  <si>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</si>
  <si>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</si>
  <si>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</si>
  <si>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</si>
  <si>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</si>
  <si>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</si>
  <si>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</si>
  <si>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</si>
  <si>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</si>
  <si>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</si>
  <si>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</si>
  <si>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</si>
  <si>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</si>
  <si>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</si>
  <si>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</si>
  <si>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</si>
  <si>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</si>
  <si>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</si>
  <si>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</si>
  <si>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</si>
  <si>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</si>
  <si>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</si>
  <si>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</si>
  <si>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</si>
  <si>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</si>
  <si>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</si>
  <si>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</si>
  <si>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</si>
  <si>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</si>
  <si>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</si>
  <si>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</si>
  <si>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</si>
  <si>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</si>
  <si>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</si>
  <si>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</si>
  <si>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</si>
  <si>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</si>
  <si>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</si>
  <si>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</si>
  <si>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</si>
  <si>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</si>
  <si>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</si>
  <si>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</si>
  <si>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</si>
  <si>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</si>
  <si>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</si>
  <si>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</si>
  <si>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</si>
  <si>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</si>
  <si>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</si>
  <si>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</si>
  <si>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</si>
  <si>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</si>
  <si>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</si>
  <si>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</si>
  <si>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</si>
  <si>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</si>
  <si>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</si>
  <si>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</si>
  <si>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</si>
  <si>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</si>
  <si>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</si>
  <si>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</si>
  <si>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</si>
  <si>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</si>
  <si>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</si>
  <si>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</si>
  <si>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</si>
  <si>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</si>
  <si>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</si>
  <si>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</si>
  <si>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</si>
  <si>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</si>
  <si>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</si>
  <si>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</si>
  <si>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</si>
  <si>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</si>
  <si>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</si>
  <si>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</si>
  <si>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</si>
  <si>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</si>
  <si>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</si>
  <si>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</si>
  <si>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</si>
  <si>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</si>
  <si>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</si>
  <si>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</si>
  <si>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</si>
  <si>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</si>
  <si>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</si>
  <si>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</si>
  <si>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</si>
  <si>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</si>
  <si>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</si>
  <si>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</si>
  <si>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</si>
  <si>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</si>
  <si>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</si>
  <si>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</si>
  <si>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</si>
  <si>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</si>
  <si>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</si>
  <si>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</si>
  <si>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</si>
  <si>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</si>
  <si>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</si>
  <si>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</si>
  <si>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</si>
  <si>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</si>
  <si>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</si>
  <si>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</si>
  <si>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</si>
  <si>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</si>
  <si>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</si>
  <si>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</si>
  <si>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</si>
  <si>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</si>
  <si>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</si>
  <si>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</si>
  <si>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</si>
  <si>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</si>
  <si>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</si>
  <si>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</si>
  <si>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</si>
  <si>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</si>
  <si>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</si>
  <si>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</si>
  <si>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</si>
  <si>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</si>
  <si>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</si>
  <si>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</si>
  <si>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</si>
  <si>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</si>
  <si>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</si>
  <si>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</si>
  <si>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</si>
  <si>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</si>
  <si>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</si>
  <si>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</si>
  <si>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</si>
  <si>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</si>
  <si>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</si>
  <si>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</si>
  <si>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</si>
  <si>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</si>
  <si>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</si>
  <si>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</si>
  <si>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</si>
  <si>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</si>
  <si>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</si>
  <si>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</si>
  <si>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</si>
  <si>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</si>
  <si>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</si>
  <si>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</si>
  <si>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</si>
  <si>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</si>
  <si>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</si>
  <si>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</si>
  <si>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</si>
  <si>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</si>
  <si>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</si>
  <si>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</si>
  <si>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</si>
  <si>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</si>
  <si>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</si>
  <si>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</si>
  <si>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</si>
  <si>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</si>
  <si>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</si>
  <si>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</si>
  <si>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</si>
  <si>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</si>
  <si>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</si>
  <si>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</si>
  <si>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</si>
  <si>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</si>
  <si>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</si>
  <si>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</si>
  <si>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</si>
  <si>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</si>
  <si>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</si>
  <si>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</si>
  <si>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</si>
  <si>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</si>
  <si>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</si>
  <si>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</si>
  <si>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</si>
  <si>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</si>
  <si>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</si>
  <si>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</si>
  <si>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</si>
  <si>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</si>
  <si>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</si>
  <si>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</si>
  <si>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</si>
  <si>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</si>
  <si>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</si>
  <si>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</si>
  <si>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</si>
  <si>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</si>
  <si>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</si>
  <si>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</si>
  <si>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</si>
  <si>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</si>
  <si>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</si>
  <si>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</si>
  <si>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</si>
  <si>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</si>
  <si>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</si>
  <si>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</si>
  <si>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</si>
  <si>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</si>
  <si>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</si>
  <si>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</si>
  <si>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</si>
  <si>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</si>
  <si>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</si>
  <si>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</si>
  <si>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</si>
  <si>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</si>
  <si>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</si>
  <si>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</si>
  <si>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</si>
  <si>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</si>
  <si>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</si>
  <si>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</si>
  <si>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</si>
  <si>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</si>
  <si>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</si>
  <si>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</si>
  <si>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</si>
  <si>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</si>
  <si>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</si>
  <si>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</si>
  <si>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</si>
  <si>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</si>
  <si>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</si>
  <si>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</si>
  <si>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</si>
  <si>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</si>
  <si>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</si>
  <si>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</si>
  <si>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</si>
  <si>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</si>
  <si>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</si>
  <si>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</si>
  <si>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</si>
  <si>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</si>
  <si>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</si>
  <si>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</si>
  <si>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</si>
  <si>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</si>
  <si>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</si>
  <si>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</si>
  <si>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</si>
  <si>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</si>
  <si>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</si>
  <si>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</si>
  <si>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</si>
  <si>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</si>
  <si>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</si>
  <si>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</si>
  <si>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</si>
  <si>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</si>
  <si>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</si>
  <si>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</si>
  <si>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</si>
  <si>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</si>
  <si>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</si>
  <si>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</si>
  <si>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</si>
  <si>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</si>
  <si>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</si>
  <si>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</si>
  <si>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</si>
  <si>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</si>
  <si>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</si>
  <si>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</si>
  <si>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</si>
  <si>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</si>
  <si>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</si>
  <si>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</si>
  <si>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</si>
  <si>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</si>
  <si>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</si>
  <si>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</si>
  <si>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</si>
  <si>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</si>
  <si>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</si>
  <si>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</si>
  <si>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</si>
  <si>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</si>
  <si>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</si>
  <si>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</si>
  <si>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</si>
  <si>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</si>
  <si>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</si>
  <si>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</si>
  <si>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</si>
  <si>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</si>
  <si>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</si>
  <si>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</si>
  <si>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</si>
  <si>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</si>
  <si>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</si>
  <si>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</si>
  <si>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</si>
  <si>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</si>
  <si>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</si>
  <si>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</si>
  <si>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</si>
  <si>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</si>
  <si>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</si>
  <si>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</si>
  <si>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</si>
  <si>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</si>
  <si>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</si>
  <si>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</si>
  <si>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</si>
  <si>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</si>
  <si>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</si>
  <si>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</si>
  <si>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</si>
  <si>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</si>
  <si>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</si>
  <si>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</si>
  <si>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</si>
  <si>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</si>
  <si>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</si>
  <si>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</si>
  <si>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</si>
  <si>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</si>
  <si>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</si>
  <si>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</si>
  <si>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</si>
  <si>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</si>
  <si>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</si>
  <si>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</si>
  <si>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</si>
  <si>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</si>
  <si>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</si>
  <si>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</si>
  <si>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</si>
  <si>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</si>
  <si>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</si>
  <si>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</si>
  <si>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</si>
  <si>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</si>
  <si>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</si>
  <si>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</si>
  <si>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</si>
  <si>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</si>
  <si>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</si>
  <si>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</si>
  <si>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</si>
  <si>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</si>
  <si>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</si>
  <si>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</si>
  <si>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</si>
  <si>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</si>
  <si>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</si>
  <si>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</si>
  <si>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</si>
  <si>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</si>
  <si>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</si>
  <si>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</si>
  <si>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</si>
  <si>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</si>
  <si>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</si>
  <si>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</si>
  <si>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</si>
  <si>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</si>
  <si>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</si>
  <si>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</si>
  <si>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</si>
  <si>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</si>
  <si>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</si>
  <si>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</si>
  <si>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</si>
  <si>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</si>
  <si>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</si>
  <si>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</si>
  <si>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</si>
  <si>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</si>
  <si>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</si>
  <si>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</si>
  <si>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</si>
  <si>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</si>
  <si>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</si>
  <si>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</si>
  <si>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</si>
  <si>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</si>
  <si>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</si>
  <si>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</si>
  <si>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</si>
  <si>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</si>
  <si>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</si>
  <si>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</si>
  <si>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</si>
  <si>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</si>
  <si>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</si>
  <si>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</si>
  <si>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</si>
  <si>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</si>
  <si>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</si>
  <si>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</si>
  <si>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</si>
  <si>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</si>
  <si>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</si>
  <si>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</si>
  <si>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</si>
  <si>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</si>
  <si>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</si>
  <si>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</si>
  <si>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</si>
  <si>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</si>
  <si>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</si>
  <si>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</si>
  <si>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</si>
  <si>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</si>
  <si>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</si>
  <si>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</si>
  <si>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</si>
  <si>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</si>
  <si>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</si>
  <si>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</si>
  <si>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</si>
  <si>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</si>
  <si>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</si>
  <si>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</si>
  <si>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</si>
  <si>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</si>
  <si>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</si>
  <si>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</si>
  <si>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</si>
  <si>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</si>
  <si>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</si>
  <si>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</si>
  <si>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</si>
  <si>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</si>
  <si>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</si>
  <si>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</si>
  <si>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</si>
  <si>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</si>
  <si>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</si>
  <si>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</si>
  <si>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</si>
  <si>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</si>
  <si>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</si>
  <si>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</si>
  <si>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</si>
  <si>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</si>
  <si>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</si>
  <si>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</si>
  <si>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</si>
  <si>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</si>
  <si>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</si>
  <si>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</si>
  <si>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</si>
  <si>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</si>
  <si>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</si>
  <si>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</si>
  <si>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</si>
  <si>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</si>
  <si>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</si>
  <si>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</si>
  <si>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</si>
  <si>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</si>
  <si>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</si>
  <si>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</si>
  <si>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</si>
  <si>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</si>
  <si>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</si>
  <si>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</si>
  <si>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</si>
  <si>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</si>
  <si>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</si>
  <si>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</si>
  <si>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</si>
  <si>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</si>
  <si>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</si>
  <si>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</si>
  <si>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</si>
  <si>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</si>
  <si>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</si>
  <si>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</si>
  <si>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</si>
  <si>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</si>
  <si>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</si>
  <si>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</si>
  <si>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</si>
  <si>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</si>
  <si>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</si>
  <si>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</si>
  <si>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</si>
  <si>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</si>
  <si>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</si>
  <si>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</si>
  <si>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</si>
  <si>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</si>
  <si>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</si>
  <si>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</si>
  <si>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</si>
  <si>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</si>
  <si>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</si>
  <si>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</si>
  <si>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</si>
  <si>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</si>
  <si>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</si>
  <si>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</si>
  <si>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</si>
  <si>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</si>
  <si>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</si>
  <si>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</si>
  <si>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</si>
  <si>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</si>
  <si>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</si>
  <si>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</si>
  <si>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</si>
  <si>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</si>
  <si>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</si>
  <si>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</si>
  <si>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</si>
  <si>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</si>
  <si>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</si>
  <si>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</si>
  <si>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</si>
  <si>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</si>
  <si>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</si>
  <si>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</si>
  <si>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</si>
  <si>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</si>
  <si>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</si>
  <si>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</si>
  <si>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</si>
  <si>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</si>
  <si>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</si>
  <si>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</si>
  <si>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</si>
  <si>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</si>
  <si>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</si>
  <si>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</si>
  <si>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</si>
  <si>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</si>
  <si>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</si>
  <si>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</si>
  <si>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</si>
  <si>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</si>
  <si>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</si>
  <si>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</si>
  <si>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</si>
  <si>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</si>
  <si>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</si>
  <si>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</si>
  <si>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</si>
  <si>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</si>
  <si>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</si>
  <si>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</si>
  <si>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</si>
  <si>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</si>
  <si>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</si>
  <si>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</si>
  <si>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</si>
  <si>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</si>
  <si>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</si>
  <si>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</si>
  <si>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</si>
  <si>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</si>
  <si>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</si>
  <si>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</si>
  <si>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</si>
  <si>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</si>
  <si>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</si>
  <si>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</si>
  <si>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</si>
  <si>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</si>
  <si>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</si>
  <si>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</si>
  <si>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</si>
  <si>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</si>
  <si>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</si>
  <si>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</si>
  <si>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</si>
  <si>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</si>
  <si>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</si>
  <si>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</si>
  <si>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</si>
  <si>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</si>
  <si>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</si>
  <si>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</si>
  <si>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</si>
  <si>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</si>
  <si>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</si>
  <si>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</si>
  <si>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</si>
  <si>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</si>
  <si>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</si>
  <si>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</si>
  <si>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</si>
  <si>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</si>
  <si>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</si>
  <si>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</si>
  <si>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</si>
  <si>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</si>
  <si>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</si>
  <si>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</si>
  <si>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</si>
  <si>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</si>
  <si>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</si>
  <si>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</si>
  <si>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</si>
  <si>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</si>
  <si>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</si>
  <si>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</si>
  <si>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</si>
  <si>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</si>
  <si>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</si>
  <si>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</si>
  <si>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</si>
  <si>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</si>
  <si>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</si>
  <si>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</si>
  <si>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</si>
  <si>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</si>
  <si>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</si>
  <si>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</si>
  <si>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</si>
  <si>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</si>
  <si>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</si>
  <si>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</si>
  <si>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</si>
  <si>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</si>
  <si>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</si>
  <si>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</si>
  <si>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</si>
  <si>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</si>
  <si>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</si>
  <si>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</si>
  <si>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</si>
  <si>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</si>
  <si>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</si>
  <si>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</si>
  <si>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</si>
  <si>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</si>
  <si>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</si>
  <si>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</si>
  <si>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</si>
  <si>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</si>
  <si>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</si>
  <si>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</si>
  <si>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</si>
  <si>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</si>
  <si>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</si>
  <si>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</si>
  <si>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</si>
  <si>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</si>
  <si>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</si>
  <si>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</si>
  <si>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</si>
  <si>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</si>
  <si>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</si>
  <si>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</si>
  <si>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</si>
  <si>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</si>
  <si>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</si>
  <si>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</si>
  <si>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</si>
  <si>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</si>
  <si>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</si>
  <si>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</si>
  <si>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</si>
  <si>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</si>
  <si>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</si>
  <si>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</si>
  <si>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</si>
  <si>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</si>
  <si>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</si>
  <si>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</si>
  <si>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</si>
  <si>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</si>
  <si>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</si>
  <si>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</si>
  <si>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</si>
  <si>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</si>
  <si>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</si>
  <si>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</si>
  <si>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</si>
  <si>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</si>
  <si>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</si>
  <si>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</si>
  <si>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</si>
  <si>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</si>
  <si>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</si>
  <si>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</si>
  <si>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</si>
  <si>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</si>
  <si>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</si>
  <si>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</si>
  <si>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</si>
  <si>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</si>
  <si>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</si>
  <si>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</si>
  <si>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</si>
  <si>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</si>
  <si>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</si>
  <si>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</si>
  <si>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</si>
  <si>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</si>
  <si>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</si>
  <si>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</si>
  <si>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</si>
  <si>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</si>
  <si>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</si>
  <si>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</si>
  <si>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</si>
  <si>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</si>
  <si>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</si>
  <si>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</si>
  <si>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</si>
  <si>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</si>
  <si>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</si>
  <si>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</si>
  <si>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</si>
  <si>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</si>
  <si>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</si>
  <si>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</si>
  <si>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</si>
  <si>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</si>
  <si>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</si>
  <si>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</si>
  <si>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</si>
  <si>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</si>
  <si>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</si>
  <si>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</si>
  <si>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</si>
  <si>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</si>
  <si>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</si>
  <si>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</si>
  <si>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</si>
  <si>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</si>
  <si>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</si>
  <si>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</si>
  <si>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</si>
  <si>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</si>
  <si>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</si>
  <si>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</si>
  <si>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</si>
  <si>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</si>
  <si>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</si>
  <si>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</si>
  <si>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</si>
  <si>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</si>
  <si>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</si>
  <si>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</si>
  <si>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</si>
  <si>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</si>
  <si>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</si>
  <si>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</si>
  <si>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</si>
  <si>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</si>
  <si>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</si>
  <si>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</si>
  <si>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</si>
  <si>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</si>
  <si>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</si>
  <si>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</si>
  <si>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</si>
  <si>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</si>
  <si>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</si>
  <si>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</si>
  <si>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</si>
  <si>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</si>
  <si>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</si>
  <si>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</si>
  <si>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</si>
  <si>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</si>
  <si>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</si>
  <si>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</si>
  <si>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</si>
  <si>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</si>
  <si>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</si>
  <si>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</si>
  <si>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</si>
  <si>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</si>
  <si>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</si>
  <si>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</si>
  <si>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</si>
  <si>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</si>
  <si>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</si>
  <si>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</si>
  <si>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</si>
  <si>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</si>
  <si>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</si>
  <si>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</si>
  <si>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</si>
  <si>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</si>
  <si>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</si>
  <si>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</si>
  <si>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</si>
  <si>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</si>
  <si>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</si>
  <si>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</si>
  <si>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</si>
  <si>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</si>
  <si>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</si>
  <si>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</si>
  <si>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</si>
  <si>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</si>
  <si>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</si>
  <si>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</si>
  <si>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</si>
  <si>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</si>
  <si>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</si>
  <si>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</si>
  <si>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</si>
  <si>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</si>
  <si>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</si>
  <si>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</si>
  <si>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</si>
  <si>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</si>
  <si>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</si>
  <si>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</si>
  <si>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</si>
  <si>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</si>
  <si>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</si>
  <si>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</si>
  <si>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</si>
  <si>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</si>
  <si>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</si>
  <si>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</si>
  <si>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</si>
  <si>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</si>
  <si>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</si>
  <si>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</si>
  <si>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</si>
  <si>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</si>
  <si>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</si>
  <si>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</si>
  <si>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</si>
  <si>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</si>
  <si>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</si>
  <si>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</si>
  <si>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</si>
  <si>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</si>
  <si>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</si>
  <si>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</si>
  <si>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</si>
  <si>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</si>
  <si>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</si>
  <si>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</si>
  <si>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</si>
  <si>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</si>
  <si>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</si>
  <si>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</si>
  <si>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</si>
  <si>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</si>
  <si>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</si>
  <si>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</si>
  <si>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</si>
  <si>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</si>
  <si>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</si>
  <si>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</si>
  <si>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</si>
  <si>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</si>
  <si>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</si>
  <si>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</si>
  <si>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</si>
  <si>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</si>
  <si>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</si>
  <si>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</si>
  <si>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</si>
  <si>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</si>
  <si>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</si>
  <si>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</si>
  <si>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</si>
  <si>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</si>
  <si>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</si>
  <si>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</si>
  <si>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</si>
  <si>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</si>
  <si>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</si>
  <si>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</si>
  <si>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</si>
  <si>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</si>
  <si>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</si>
  <si>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</si>
  <si>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</si>
  <si>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</si>
  <si>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</si>
  <si>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</si>
  <si>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</si>
  <si>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</si>
  <si>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</si>
  <si>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</si>
  <si>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</si>
  <si>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</si>
  <si>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</si>
  <si>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</si>
  <si>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</si>
  <si>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</si>
  <si>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</si>
  <si>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</si>
  <si>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</si>
  <si>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</si>
  <si>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</si>
  <si>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</si>
  <si>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</si>
  <si>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</si>
  <si>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</si>
  <si>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</si>
  <si>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</si>
  <si>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</si>
  <si>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</si>
  <si>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</si>
  <si>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</si>
  <si>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</si>
  <si>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</si>
  <si>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</si>
  <si>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</si>
  <si>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</si>
  <si>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</si>
  <si>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</si>
  <si>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</si>
  <si>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</si>
  <si>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</si>
  <si>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</si>
  <si>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</si>
  <si>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</si>
  <si>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</si>
  <si>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</si>
  <si>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</si>
  <si>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</si>
  <si>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</si>
  <si>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</si>
  <si>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</si>
  <si>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</si>
  <si>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</si>
  <si>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</si>
  <si>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</si>
  <si>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</si>
  <si>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</si>
  <si>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</si>
  <si>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</si>
  <si>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</si>
  <si>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</si>
  <si>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</si>
  <si>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</si>
  <si>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</si>
  <si>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</si>
  <si>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</si>
  <si>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</si>
  <si>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</si>
  <si>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</si>
  <si>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</si>
  <si>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</si>
  <si>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</si>
  <si>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</si>
  <si>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</si>
  <si>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</si>
  <si>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</si>
  <si>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</si>
  <si>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</si>
  <si>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</si>
  <si>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</si>
  <si>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</si>
  <si>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</si>
  <si>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</si>
  <si>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</si>
  <si>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</si>
  <si>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</si>
  <si>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</si>
  <si>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</si>
  <si>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</si>
  <si>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</si>
  <si>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</si>
  <si>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</si>
  <si>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</si>
  <si>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</si>
  <si>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</si>
  <si>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</si>
  <si>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</si>
  <si>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</si>
  <si>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</si>
  <si>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</si>
  <si>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</si>
  <si>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</si>
  <si>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</si>
  <si>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</si>
  <si>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</si>
  <si>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</si>
  <si>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</si>
  <si>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</si>
  <si>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</si>
  <si>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</si>
  <si>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</si>
  <si>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</si>
  <si>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</si>
  <si>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</si>
  <si>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</si>
  <si>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</si>
  <si>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</si>
  <si>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</si>
  <si>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</si>
  <si>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</si>
  <si>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</si>
  <si>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</si>
  <si>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</si>
  <si>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</si>
  <si>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</si>
  <si>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</si>
  <si>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</si>
  <si>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</si>
  <si>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</si>
  <si>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</si>
  <si>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</si>
  <si>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</si>
  <si>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</si>
  <si>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</si>
  <si>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</si>
  <si>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</si>
  <si>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</si>
  <si>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</si>
  <si>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</si>
  <si>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</si>
  <si>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</si>
  <si>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</si>
  <si>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</si>
  <si>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</si>
  <si>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</si>
  <si>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</si>
  <si>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</si>
  <si>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</si>
  <si>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</si>
  <si>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</si>
  <si>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</si>
  <si>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</si>
  <si>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</si>
  <si>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</si>
  <si>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</si>
  <si>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</si>
  <si>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</si>
  <si>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</si>
  <si>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</si>
  <si>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</si>
  <si>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</si>
  <si>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</si>
  <si>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</si>
  <si>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</si>
  <si>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</si>
  <si>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</si>
  <si>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</si>
  <si>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</si>
  <si>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</si>
  <si>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</si>
  <si>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</si>
  <si>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</si>
  <si>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</si>
  <si>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</si>
  <si>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</si>
  <si>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</si>
  <si>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</si>
  <si>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</si>
  <si>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</si>
  <si>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</si>
  <si>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</si>
  <si>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</si>
  <si>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</si>
  <si>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</si>
  <si>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</si>
  <si>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</si>
  <si>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</si>
  <si>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</si>
  <si>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</si>
  <si>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</si>
  <si>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</si>
  <si>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</si>
  <si>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</si>
  <si>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</si>
  <si>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</si>
  <si>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</si>
  <si>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</si>
  <si>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</si>
  <si>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</si>
  <si>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</si>
  <si>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</si>
  <si>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</si>
  <si>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</si>
  <si>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</si>
  <si>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</si>
  <si>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</si>
  <si>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</si>
  <si>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</si>
  <si>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</si>
  <si>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</si>
  <si>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</si>
  <si>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</si>
  <si>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</si>
  <si>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</si>
  <si>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</si>
  <si>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</si>
  <si>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</si>
  <si>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</si>
  <si>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</si>
  <si>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</si>
  <si>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</si>
  <si>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</si>
  <si>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</si>
  <si>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</si>
  <si>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</si>
  <si>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</si>
  <si>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</si>
  <si>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</si>
  <si>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</si>
  <si>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</si>
  <si>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</si>
  <si>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</si>
  <si>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</si>
  <si>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</si>
  <si>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</si>
  <si>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</si>
  <si>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</si>
  <si>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</si>
  <si>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</si>
  <si>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</si>
  <si>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</si>
  <si>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</si>
  <si>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</si>
  <si>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</si>
  <si>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</si>
  <si>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</si>
  <si>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</si>
  <si>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</si>
  <si>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</si>
  <si>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</si>
  <si>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</si>
  <si>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</si>
  <si>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</si>
  <si>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</si>
  <si>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</si>
  <si>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</si>
  <si>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</si>
  <si>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</si>
  <si>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</si>
  <si>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</si>
  <si>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</si>
  <si>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</si>
  <si>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</si>
  <si>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</si>
  <si>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</si>
  <si>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</si>
  <si>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</si>
  <si>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</si>
  <si>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</si>
  <si>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</si>
  <si>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</si>
  <si>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</si>
  <si>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</si>
  <si>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</si>
  <si>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</si>
  <si>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</si>
  <si>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</si>
  <si>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</si>
  <si>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</si>
  <si>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</si>
  <si>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</si>
  <si>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</si>
  <si>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</si>
  <si>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</si>
  <si>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</si>
  <si>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</si>
  <si>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</si>
  <si>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</si>
  <si>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</si>
  <si>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</si>
  <si>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</si>
  <si>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</si>
  <si>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</si>
  <si>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</si>
  <si>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</si>
  <si>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</si>
  <si>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</si>
  <si>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</si>
  <si>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</si>
  <si>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</si>
  <si>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</si>
  <si>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</si>
  <si>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</si>
  <si>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</si>
  <si>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</si>
  <si>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</si>
  <si>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</si>
  <si>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</si>
  <si>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</si>
  <si>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</si>
  <si>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</si>
  <si>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</si>
  <si>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</si>
  <si>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</si>
  <si>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</si>
  <si>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</si>
  <si>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</si>
  <si>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</si>
  <si>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</si>
  <si>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</si>
  <si>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</si>
  <si>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</si>
  <si>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</si>
  <si>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</si>
  <si>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</si>
  <si>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</si>
  <si>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</si>
  <si>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</si>
  <si>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</si>
  <si>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</si>
  <si>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</si>
  <si>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</si>
  <si>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</si>
  <si>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</si>
  <si>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</si>
  <si>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</si>
  <si>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</si>
  <si>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</si>
  <si>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</si>
  <si>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</si>
  <si>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</si>
  <si>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</si>
  <si>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</si>
  <si>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</si>
  <si>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</si>
  <si>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</si>
  <si>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</si>
  <si>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</si>
  <si>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</si>
  <si>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</si>
  <si>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</si>
  <si>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</si>
  <si>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</si>
  <si>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</si>
  <si>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</si>
  <si>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</si>
  <si>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</si>
  <si>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</si>
  <si>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</si>
  <si>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</si>
  <si>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</si>
  <si>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</si>
  <si>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</si>
  <si>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</si>
  <si>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</si>
  <si>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</si>
  <si>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</si>
  <si>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</si>
  <si>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</si>
  <si>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</si>
  <si>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</si>
  <si>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</si>
  <si>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</si>
  <si>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</si>
  <si>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</si>
  <si>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</si>
  <si>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</si>
  <si>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</si>
  <si>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</si>
  <si>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</si>
  <si>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</si>
  <si>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</si>
  <si>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</si>
  <si>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</si>
  <si>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</si>
  <si>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</si>
  <si>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</si>
  <si>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</si>
  <si>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</si>
  <si>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</si>
  <si>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</si>
  <si>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</si>
  <si>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</si>
  <si>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</si>
  <si>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</si>
  <si>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</si>
  <si>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</si>
  <si>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</si>
  <si>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</si>
  <si>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</si>
  <si>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</si>
  <si>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</si>
  <si>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</si>
  <si>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</si>
  <si>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</si>
  <si>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</si>
  <si>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</si>
  <si>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</si>
  <si>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</si>
  <si>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</si>
  <si>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</si>
  <si>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</si>
  <si>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</si>
  <si>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</si>
  <si>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</si>
  <si>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</si>
  <si>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</si>
  <si>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</si>
  <si>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</si>
  <si>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</si>
  <si>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</si>
  <si>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</si>
  <si>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</si>
  <si>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</si>
  <si>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</si>
  <si>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</si>
  <si>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</si>
  <si>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</si>
  <si>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</si>
  <si>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</si>
  <si>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</si>
  <si>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</si>
  <si>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</si>
  <si>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</si>
  <si>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</si>
  <si>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</si>
  <si>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</si>
  <si>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</si>
  <si>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</si>
  <si>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</si>
  <si>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</si>
  <si>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</si>
  <si>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</si>
  <si>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</si>
  <si>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</si>
  <si>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</si>
  <si>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</si>
  <si>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</si>
  <si>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</si>
  <si>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</si>
  <si>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</si>
  <si>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</si>
  <si>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</si>
  <si>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</si>
  <si>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</si>
  <si>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</si>
  <si>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</si>
  <si>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</si>
  <si>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</si>
  <si>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</si>
  <si>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</si>
  <si>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</si>
  <si>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</si>
  <si>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</si>
  <si>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</si>
  <si>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</si>
  <si>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</si>
  <si>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</si>
  <si>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</si>
  <si>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</si>
  <si>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</si>
  <si>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</si>
  <si>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</si>
  <si>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</si>
  <si>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</si>
  <si>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</si>
  <si>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</si>
  <si>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</si>
  <si>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</si>
  <si>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</si>
  <si>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</si>
  <si>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</si>
  <si>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</si>
  <si>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</si>
  <si>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</si>
  <si>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</si>
  <si>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</si>
  <si>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</si>
  <si>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</si>
  <si>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</si>
  <si>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</si>
  <si>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</si>
  <si>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</si>
  <si>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</si>
  <si>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</si>
  <si>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</si>
  <si>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</si>
  <si>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</si>
  <si>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</si>
  <si>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</si>
  <si>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</si>
  <si>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</si>
  <si>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</si>
  <si>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</si>
  <si>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</si>
  <si>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</si>
  <si>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</si>
  <si>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</si>
  <si>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</si>
  <si>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</si>
  <si>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</si>
  <si>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</si>
  <si>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</si>
  <si>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</si>
  <si>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</si>
  <si>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</si>
  <si>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</si>
  <si>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</si>
  <si>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</si>
  <si>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</si>
  <si>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</si>
  <si>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</si>
  <si>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</si>
  <si>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</si>
  <si>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</si>
  <si>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</si>
  <si>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</si>
  <si>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</si>
  <si>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</si>
  <si>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</si>
  <si>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</si>
  <si>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</si>
  <si>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</si>
  <si>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</si>
  <si>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</si>
  <si>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</si>
  <si>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</si>
  <si>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</si>
  <si>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</si>
  <si>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</si>
  <si>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</si>
  <si>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</si>
  <si>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</si>
  <si>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</si>
  <si>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</si>
  <si>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</si>
  <si>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</si>
  <si>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</si>
  <si>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</si>
  <si>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</si>
  <si>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</si>
  <si>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</si>
  <si>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</si>
  <si>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</si>
  <si>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</si>
  <si>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</si>
  <si>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</si>
  <si>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</si>
  <si>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</si>
  <si>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</si>
  <si>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</si>
  <si>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</si>
  <si>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</si>
  <si>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</si>
  <si>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</si>
  <si>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</si>
  <si>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</si>
  <si>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</si>
  <si>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</si>
  <si>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</si>
  <si>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</si>
  <si>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</si>
  <si>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</si>
  <si>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</si>
  <si>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</si>
  <si>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</si>
  <si>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</si>
  <si>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</si>
  <si>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</si>
  <si>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</si>
  <si>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</si>
  <si>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</si>
  <si>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</si>
  <si>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</si>
  <si>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</si>
  <si>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</si>
  <si>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</si>
  <si>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</si>
  <si>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</si>
  <si>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</si>
  <si>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</si>
  <si>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</si>
  <si>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</si>
  <si>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</si>
  <si>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</si>
  <si>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</si>
  <si>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</si>
  <si>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</si>
  <si>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</si>
  <si>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</si>
  <si>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</si>
  <si>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</si>
  <si>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</si>
  <si>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</si>
  <si>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</si>
  <si>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</si>
  <si>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</si>
  <si>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</si>
  <si>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</si>
  <si>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</si>
  <si>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</si>
  <si>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</si>
  <si>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</si>
  <si>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</si>
  <si>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</si>
  <si>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</si>
  <si>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</si>
  <si>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</si>
  <si>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</si>
  <si>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</si>
  <si>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</si>
  <si>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</si>
  <si>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</si>
  <si>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</si>
  <si>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</si>
  <si>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</si>
  <si>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</si>
  <si>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</si>
  <si>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</si>
  <si>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</si>
  <si>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</si>
  <si>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</si>
  <si>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</si>
  <si>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</si>
  <si>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</si>
  <si>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</si>
  <si>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</si>
  <si>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</si>
  <si>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</si>
  <si>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</si>
  <si>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</si>
  <si>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</si>
  <si>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</si>
  <si>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</si>
  <si>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</si>
  <si>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</si>
  <si>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</si>
  <si>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</si>
  <si>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</si>
  <si>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</si>
  <si>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</si>
  <si>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</si>
  <si>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</si>
  <si>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</si>
  <si>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</si>
  <si>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</si>
  <si>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</si>
  <si>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</si>
  <si>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</si>
  <si>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</si>
  <si>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</si>
  <si>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</si>
  <si>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</si>
  <si>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</si>
  <si>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</si>
  <si>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</si>
  <si>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</si>
  <si>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</si>
  <si>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</si>
  <si>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</si>
  <si>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</si>
  <si>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</si>
  <si>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</si>
  <si>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</si>
  <si>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</si>
  <si>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</si>
  <si>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</si>
  <si>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</si>
  <si>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</si>
  <si>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</si>
  <si>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</si>
  <si>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</si>
  <si>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</si>
  <si>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</si>
  <si>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</si>
  <si>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</si>
  <si>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</si>
  <si>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</si>
  <si>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</si>
  <si>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</si>
  <si>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</si>
  <si>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</si>
  <si>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</si>
  <si>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</si>
  <si>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</si>
  <si>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</si>
  <si>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</si>
  <si>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</si>
  <si>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</si>
  <si>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</si>
  <si>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</si>
  <si>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</si>
  <si>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</si>
  <si>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</si>
  <si>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</si>
  <si>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</si>
  <si>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</si>
  <si>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</si>
  <si>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</si>
  <si>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</si>
  <si>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</si>
  <si>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</si>
  <si>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</si>
  <si>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</si>
  <si>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</si>
  <si>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</si>
  <si>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</si>
  <si>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</si>
  <si>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</si>
  <si>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</si>
  <si>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</si>
  <si>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</si>
  <si>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</si>
  <si>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</si>
  <si>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</si>
  <si>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</si>
  <si>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</si>
  <si>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</si>
  <si>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</si>
  <si>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</si>
  <si>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</si>
  <si>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</si>
  <si>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</si>
  <si>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</si>
  <si>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</si>
  <si>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</si>
  <si>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</si>
  <si>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</si>
  <si>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</si>
  <si>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</si>
  <si>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</si>
  <si>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</si>
  <si>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</si>
  <si>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</si>
  <si>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</si>
  <si>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</si>
  <si>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</si>
  <si>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</si>
  <si>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</si>
  <si>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</si>
  <si>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</si>
  <si>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</si>
  <si>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</si>
  <si>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</si>
  <si>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</si>
  <si>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</si>
  <si>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</si>
  <si>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</si>
  <si>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</si>
  <si>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</si>
  <si>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</si>
  <si>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</si>
  <si>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</si>
  <si>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</si>
  <si>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</si>
  <si>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</si>
  <si>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</si>
  <si>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</si>
  <si>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</si>
  <si>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</si>
  <si>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</si>
  <si>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</si>
  <si>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</si>
  <si>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</si>
  <si>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</si>
  <si>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</si>
  <si>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</si>
  <si>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</si>
  <si>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</si>
  <si>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</si>
  <si>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</si>
  <si>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</si>
  <si>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</si>
  <si>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</si>
  <si>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</si>
  <si>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</si>
  <si>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</si>
  <si>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</si>
  <si>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</si>
  <si>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</si>
  <si>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</si>
  <si>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</si>
  <si>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</si>
  <si>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</si>
  <si>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</si>
  <si>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</si>
  <si>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</si>
  <si>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</si>
  <si>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</si>
  <si>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</si>
  <si>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</si>
  <si>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</si>
  <si>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</si>
  <si>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</si>
  <si>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</si>
  <si>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</si>
  <si>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</si>
  <si>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</si>
  <si>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</si>
  <si>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</si>
  <si>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</si>
  <si>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</si>
  <si>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</si>
  <si>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</si>
  <si>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</si>
  <si>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</si>
  <si>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</si>
  <si>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</si>
  <si>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</si>
  <si>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</si>
  <si>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</si>
  <si>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</si>
  <si>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</si>
  <si>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</si>
  <si>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</si>
  <si>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</si>
  <si>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</si>
  <si>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</si>
  <si>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</si>
  <si>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</si>
  <si>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</si>
  <si>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</si>
  <si>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</si>
  <si>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</si>
  <si>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</si>
  <si>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</si>
  <si>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</si>
  <si>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</si>
  <si>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</si>
  <si>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</si>
  <si>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</si>
  <si>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</si>
  <si>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</si>
  <si>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</si>
  <si>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</si>
  <si>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</si>
  <si>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</si>
  <si>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</si>
  <si>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</si>
  <si>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</si>
  <si>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</si>
  <si>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</si>
  <si>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</si>
  <si>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</si>
  <si>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</si>
  <si>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</si>
  <si>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</si>
  <si>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</si>
  <si>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</si>
  <si>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</si>
  <si>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</si>
  <si>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</si>
  <si>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</si>
  <si>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</si>
  <si>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</si>
  <si>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</si>
  <si>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</si>
  <si>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</si>
  <si>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</si>
  <si>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</si>
  <si>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</si>
  <si>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</si>
  <si>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</si>
  <si>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</si>
  <si>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</si>
  <si>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</si>
  <si>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</si>
  <si>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</si>
  <si>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</si>
  <si>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</si>
  <si>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</si>
  <si>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</si>
  <si>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</si>
  <si>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</si>
  <si>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</si>
  <si>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</si>
  <si>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</si>
  <si>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</si>
  <si>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</si>
  <si>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</si>
  <si>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</si>
  <si>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</si>
  <si>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</si>
  <si>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</si>
  <si>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</si>
  <si>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</si>
  <si>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</si>
  <si>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</si>
  <si>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</si>
  <si>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</si>
  <si>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</si>
  <si>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</si>
  <si>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</si>
  <si>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</si>
  <si>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</si>
  <si>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</si>
  <si>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</si>
  <si>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</si>
  <si>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</si>
  <si>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</si>
  <si>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</si>
  <si>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</si>
  <si>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</si>
  <si>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</si>
  <si>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</si>
  <si>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</si>
  <si>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</si>
  <si>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</si>
  <si>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</si>
  <si>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</si>
  <si>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</si>
  <si>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</si>
  <si>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</si>
  <si>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</si>
  <si>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</si>
  <si>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</si>
  <si>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</si>
  <si>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</si>
  <si>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</si>
  <si>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</si>
  <si>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</si>
  <si>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</si>
  <si>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</si>
  <si>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</si>
  <si>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</si>
  <si>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</si>
  <si>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</si>
  <si>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</si>
  <si>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</si>
  <si>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</si>
  <si>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</si>
  <si>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</si>
  <si>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</si>
  <si>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</si>
  <si>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</si>
  <si>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</si>
  <si>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</si>
  <si>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</si>
  <si>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</si>
  <si>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</si>
  <si>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</si>
  <si>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</si>
  <si>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</si>
  <si>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</si>
  <si>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</si>
  <si>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</si>
  <si>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</si>
  <si>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</si>
  <si>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</si>
  <si>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</si>
  <si>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</si>
  <si>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</si>
  <si>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</si>
  <si>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</si>
  <si>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</si>
  <si>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</si>
  <si>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</si>
  <si>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</si>
  <si>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</si>
  <si>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</si>
  <si>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</si>
  <si>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</si>
  <si>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</si>
  <si>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</si>
  <si>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</si>
  <si>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</si>
  <si>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</si>
  <si>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</si>
  <si>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</si>
  <si>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</si>
  <si>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</si>
  <si>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</si>
  <si>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</si>
  <si>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</si>
  <si>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</si>
  <si>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</si>
  <si>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</si>
  <si>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</si>
  <si>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</si>
  <si>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</si>
  <si>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</si>
  <si>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</si>
  <si>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</si>
  <si>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</si>
  <si>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</si>
  <si>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</si>
  <si>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</si>
  <si>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</si>
  <si>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</si>
  <si>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</si>
  <si>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</si>
  <si>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</si>
  <si>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</si>
  <si>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</si>
  <si>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</si>
  <si>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</si>
  <si>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</si>
  <si>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</si>
  <si>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</si>
  <si>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</si>
  <si>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</si>
  <si>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</si>
  <si>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</si>
  <si>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</si>
  <si>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</si>
  <si>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</si>
  <si>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</si>
  <si>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</si>
  <si>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</si>
  <si>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</si>
  <si>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</si>
  <si>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</si>
  <si>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</si>
  <si>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</si>
  <si>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</si>
  <si>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</si>
  <si>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</si>
  <si>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</si>
  <si>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</si>
  <si>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</si>
  <si>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</si>
  <si>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</si>
  <si>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</si>
  <si>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</si>
  <si>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</si>
  <si>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</si>
  <si>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</si>
  <si>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</si>
  <si>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</si>
  <si>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</si>
  <si>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</si>
  <si>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</si>
  <si>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</si>
  <si>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</si>
  <si>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</si>
  <si>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</si>
  <si>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</si>
  <si>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</si>
  <si>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</si>
  <si>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</si>
  <si>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</si>
  <si>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</si>
  <si>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</si>
  <si>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</si>
  <si>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</si>
  <si>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</si>
  <si>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</si>
  <si>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</si>
  <si>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</si>
  <si>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</si>
  <si>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</si>
  <si>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</si>
  <si>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</si>
  <si>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</si>
  <si>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</si>
  <si>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</si>
  <si>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</si>
  <si>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</si>
  <si>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</si>
  <si>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</si>
  <si>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</si>
  <si>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</si>
  <si>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</si>
  <si>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</si>
  <si>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</si>
  <si>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</si>
  <si>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</si>
  <si>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</si>
  <si>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</si>
  <si>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</si>
  <si>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</si>
  <si>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</si>
  <si>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</si>
  <si>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</si>
  <si>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</si>
  <si>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</si>
  <si>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</si>
  <si>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</si>
  <si>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</si>
  <si>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</si>
  <si>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</si>
  <si>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</si>
  <si>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</si>
  <si>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</si>
  <si>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</si>
  <si>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</si>
  <si>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</si>
  <si>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</si>
  <si>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</si>
  <si>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</si>
  <si>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</si>
  <si>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</si>
  <si>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</si>
  <si>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</si>
  <si>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</si>
  <si>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</si>
  <si>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</si>
  <si>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</si>
  <si>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</si>
  <si>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</si>
  <si>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</si>
  <si>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</si>
  <si>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</si>
  <si>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</si>
  <si>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</si>
  <si>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</si>
  <si>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</si>
  <si>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</si>
  <si>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</si>
  <si>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</si>
  <si>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</si>
  <si>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</si>
  <si>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</si>
  <si>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</si>
  <si>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</si>
  <si>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</si>
  <si>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</si>
  <si>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</si>
  <si>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</si>
  <si>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</si>
  <si>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</si>
  <si>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</si>
  <si>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</si>
  <si>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</si>
  <si>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</si>
  <si>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</si>
  <si>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</si>
  <si>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</si>
  <si>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</si>
  <si>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</si>
  <si>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</si>
  <si>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</si>
  <si>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</si>
  <si>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</si>
  <si>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</si>
  <si>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</si>
  <si>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</si>
  <si>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</si>
  <si>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</si>
  <si>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</si>
  <si>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</si>
  <si>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</si>
  <si>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</si>
  <si>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</si>
  <si>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</si>
  <si>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</si>
  <si>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</si>
  <si>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</si>
  <si>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</si>
  <si>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</si>
  <si>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</si>
  <si>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</si>
  <si>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</si>
  <si>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</si>
  <si>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</si>
  <si>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</si>
  <si>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</si>
  <si>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</si>
  <si>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</si>
  <si>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</si>
  <si>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</si>
  <si>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</si>
  <si>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</si>
  <si>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</si>
  <si>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</si>
  <si>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</si>
  <si>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</si>
  <si>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</si>
  <si>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</si>
  <si>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</si>
  <si>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</si>
  <si>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</si>
  <si>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</si>
  <si>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</si>
  <si>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</si>
  <si>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</si>
  <si>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</si>
  <si>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</si>
  <si>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</si>
  <si>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</si>
  <si>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</si>
  <si>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</si>
  <si>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</si>
  <si>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</si>
  <si>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</si>
  <si>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</si>
  <si>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</si>
  <si>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</si>
  <si>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</si>
  <si>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</si>
  <si>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</si>
  <si>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</si>
  <si>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</si>
  <si>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</si>
  <si>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</si>
  <si>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</si>
  <si>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</si>
  <si>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</si>
  <si>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</si>
  <si>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</si>
  <si>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</si>
  <si>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</si>
  <si>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</si>
  <si>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</si>
  <si>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</si>
  <si>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</si>
  <si>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</si>
  <si>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</si>
  <si>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</si>
  <si>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</si>
  <si>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</si>
  <si>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</si>
  <si>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</si>
  <si>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</si>
  <si>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</si>
  <si>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</si>
  <si>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</si>
  <si>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</si>
  <si>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</si>
  <si>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</si>
  <si>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</si>
  <si>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</si>
  <si>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</si>
  <si>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</si>
  <si>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</si>
  <si>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</si>
  <si>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</si>
  <si>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</si>
  <si>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</si>
  <si>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</si>
  <si>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</si>
  <si>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</si>
  <si>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</si>
  <si>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</si>
  <si>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</si>
  <si>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</si>
  <si>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</si>
  <si>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</si>
  <si>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</si>
  <si>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</si>
  <si>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</si>
  <si>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</si>
  <si>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</si>
  <si>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</si>
  <si>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</si>
  <si>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</si>
  <si>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</si>
  <si>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</si>
  <si>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</si>
  <si>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</si>
  <si>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</si>
  <si>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</si>
  <si>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</si>
  <si>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</si>
  <si>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</si>
  <si>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</si>
  <si>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</si>
  <si>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</si>
  <si>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</si>
  <si>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</si>
  <si>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</si>
  <si>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</si>
  <si>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</si>
  <si>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</si>
  <si>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</si>
  <si>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</si>
  <si>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</si>
  <si>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</si>
  <si>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</si>
  <si>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</si>
  <si>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</si>
  <si>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</si>
  <si>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</si>
  <si>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</si>
  <si>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</si>
  <si>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</si>
  <si>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</si>
  <si>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</si>
  <si>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</si>
  <si>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</si>
  <si>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</si>
  <si>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</si>
  <si>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</si>
  <si>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</si>
  <si>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</si>
  <si>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</si>
  <si>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</si>
  <si>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</si>
  <si>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</si>
  <si>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</si>
  <si>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</si>
  <si>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</si>
  <si>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</si>
  <si>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</si>
  <si>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</si>
  <si>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</si>
  <si>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</si>
  <si>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</si>
  <si>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</si>
  <si>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</si>
  <si>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</si>
  <si>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</si>
  <si>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</si>
  <si>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</si>
  <si>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</si>
  <si>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</si>
  <si>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</si>
  <si>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</si>
  <si>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</si>
  <si>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</si>
  <si>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</si>
  <si>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</si>
  <si>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</si>
  <si>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</si>
  <si>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</si>
  <si>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</si>
  <si>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</si>
  <si>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</si>
  <si>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</si>
  <si>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</si>
  <si>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</si>
  <si>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</si>
  <si>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</si>
  <si>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</si>
  <si>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</si>
  <si>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</si>
  <si>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</si>
  <si>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</si>
  <si>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</si>
  <si>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</si>
  <si>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</si>
  <si>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</si>
  <si>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</si>
  <si>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</si>
  <si>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</si>
  <si>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</si>
  <si>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</si>
  <si>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</si>
  <si>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</si>
  <si>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</si>
  <si>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</si>
  <si>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</si>
  <si>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</si>
  <si>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</si>
  <si>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</si>
  <si>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</si>
  <si>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</si>
  <si>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</si>
  <si>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</si>
  <si>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</si>
  <si>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</si>
  <si>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</si>
  <si>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</si>
  <si>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</si>
  <si>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</si>
  <si>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</si>
  <si>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</si>
  <si>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</si>
  <si>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</si>
  <si>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</si>
  <si>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</si>
  <si>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</si>
  <si>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</si>
  <si>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</si>
  <si>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</si>
  <si>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</si>
  <si>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</si>
  <si>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</si>
  <si>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</si>
  <si>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</si>
  <si>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</si>
  <si>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</si>
  <si>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</si>
  <si>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</si>
  <si>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</si>
  <si>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</si>
  <si>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</si>
  <si>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</si>
  <si>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</si>
  <si>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</si>
  <si>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</si>
  <si>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</si>
  <si>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</si>
  <si>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</si>
  <si>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</si>
  <si>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</si>
  <si>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</si>
  <si>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</si>
  <si>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</si>
  <si>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</si>
  <si>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</si>
  <si>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</si>
  <si>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</si>
  <si>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</si>
  <si>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</si>
  <si>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</si>
  <si>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</si>
  <si>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</si>
  <si>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</si>
  <si>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</si>
  <si>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</si>
  <si>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</si>
  <si>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</si>
  <si>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</si>
  <si>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</si>
  <si>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</si>
  <si>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</si>
  <si>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</si>
  <si>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</si>
  <si>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</si>
  <si>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</si>
  <si>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</si>
  <si>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</si>
  <si>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</si>
  <si>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</si>
  <si>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</si>
  <si>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</si>
  <si>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</si>
  <si>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</si>
  <si>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</si>
  <si>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</si>
  <si>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</si>
  <si>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</si>
  <si>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</si>
  <si>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</si>
  <si>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</si>
  <si>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</si>
  <si>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</si>
  <si>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</si>
  <si>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</si>
  <si>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</si>
  <si>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</si>
  <si>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</si>
  <si>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</si>
  <si>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</si>
  <si>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</si>
  <si>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</si>
  <si>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</si>
  <si>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</si>
  <si>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</si>
  <si>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</si>
  <si>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</si>
  <si>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</si>
  <si>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</si>
  <si>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</si>
  <si>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</si>
  <si>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</si>
  <si>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</si>
  <si>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</si>
  <si>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</si>
  <si>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</si>
  <si>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</si>
  <si>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</si>
  <si>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</si>
  <si>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</si>
  <si>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</si>
  <si>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</si>
  <si>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</si>
  <si>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</si>
  <si>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</si>
  <si>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</si>
  <si>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</si>
  <si>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</si>
  <si>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</si>
  <si>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</si>
  <si>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</si>
  <si>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</si>
  <si>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</si>
  <si>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</si>
  <si>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</si>
  <si>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</si>
  <si>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</si>
  <si>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</si>
  <si>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</si>
  <si>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</si>
  <si>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</si>
  <si>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</si>
  <si>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</si>
  <si>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</si>
  <si>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</si>
  <si>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</si>
  <si>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</si>
  <si>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</si>
  <si>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</si>
  <si>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</si>
  <si>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</si>
  <si>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</si>
  <si>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</si>
  <si>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</si>
  <si>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</si>
  <si>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</si>
  <si>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</si>
  <si>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</si>
  <si>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</si>
  <si>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</si>
  <si>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</si>
  <si>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</si>
  <si>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</si>
  <si>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</si>
  <si>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</si>
  <si>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</si>
  <si>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</si>
  <si>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</si>
  <si>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</si>
  <si>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</si>
  <si>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</si>
  <si>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</si>
  <si>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</si>
  <si>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</si>
  <si>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</si>
  <si>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</si>
  <si>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</si>
  <si>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</si>
  <si>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</si>
  <si>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</si>
  <si>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</si>
  <si>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</si>
  <si>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</si>
  <si>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</si>
  <si>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</si>
  <si>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</si>
  <si>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</si>
  <si>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</si>
  <si>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</si>
  <si>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</si>
  <si>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</si>
  <si>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</si>
  <si>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</si>
  <si>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</si>
  <si>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</si>
  <si>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</si>
  <si>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</si>
  <si>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</si>
  <si>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</si>
  <si>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</si>
  <si>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</si>
  <si>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</si>
  <si>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</si>
  <si>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</si>
  <si>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</si>
  <si>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</si>
  <si>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</si>
  <si>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</si>
  <si>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</si>
  <si>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</si>
  <si>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</si>
  <si>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</si>
  <si>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</si>
  <si>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</si>
  <si>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</si>
  <si>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</si>
  <si>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</si>
  <si>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</si>
  <si>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</si>
  <si>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</si>
  <si>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</si>
  <si>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</si>
  <si>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</si>
  <si>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</si>
  <si>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</si>
  <si>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</si>
  <si>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</si>
  <si>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</si>
  <si>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</si>
  <si>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</si>
  <si>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</si>
  <si>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</si>
  <si>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</si>
  <si>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</si>
  <si>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</si>
  <si>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</si>
  <si>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</si>
  <si>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</si>
  <si>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</si>
  <si>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</si>
  <si>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</si>
  <si>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</si>
  <si>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</si>
  <si>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</si>
  <si>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</si>
  <si>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</si>
  <si>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</si>
  <si>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</si>
  <si>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</si>
  <si>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</si>
  <si>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</si>
  <si>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</si>
  <si>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</si>
  <si>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</si>
  <si>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</si>
  <si>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</si>
  <si>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</si>
  <si>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</si>
  <si>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</si>
  <si>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</si>
  <si>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</si>
  <si>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</si>
  <si>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</si>
  <si>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</si>
  <si>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</si>
  <si>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</si>
  <si>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</si>
  <si>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</si>
  <si>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</si>
  <si>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</si>
  <si>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</si>
  <si>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</si>
  <si>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</si>
  <si>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</si>
  <si>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</si>
  <si>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</si>
  <si>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</si>
  <si>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</si>
  <si>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</si>
  <si>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</si>
  <si>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</si>
  <si>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</si>
  <si>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</si>
  <si>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</si>
  <si>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</si>
  <si>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</si>
  <si>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</si>
  <si>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</si>
  <si>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</si>
  <si>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</si>
  <si>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</si>
  <si>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</si>
  <si>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</si>
  <si>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</si>
  <si>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</si>
  <si>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</si>
  <si>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</si>
  <si>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</si>
  <si>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</si>
  <si>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</si>
  <si>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</si>
  <si>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</si>
  <si>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</si>
  <si>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</si>
  <si>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</si>
  <si>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</si>
  <si>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</si>
  <si>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</si>
  <si>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</si>
  <si>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</si>
  <si>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</si>
  <si>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</si>
  <si>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</si>
  <si>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</si>
  <si>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</si>
  <si>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</si>
  <si>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</si>
  <si>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</si>
  <si>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</si>
  <si>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</si>
  <si>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</si>
  <si>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</si>
  <si>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</si>
  <si>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</si>
  <si>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</si>
  <si>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</si>
  <si>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</si>
  <si>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</si>
  <si>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</si>
  <si>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</si>
  <si>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</si>
  <si>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</si>
  <si>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</si>
  <si>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</si>
  <si>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</si>
  <si>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</si>
  <si>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</si>
  <si>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</si>
  <si>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</si>
  <si>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</si>
  <si>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</si>
  <si>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</si>
  <si>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</si>
  <si>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</si>
  <si>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</si>
  <si>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</si>
  <si>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</si>
  <si>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</si>
  <si>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</si>
  <si>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</si>
  <si>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</si>
  <si>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</si>
  <si>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</si>
  <si>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</si>
  <si>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</si>
  <si>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</si>
  <si>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</si>
  <si>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</si>
  <si>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</si>
  <si>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</si>
  <si>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</si>
  <si>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</si>
  <si>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</si>
  <si>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</si>
  <si>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</si>
  <si>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</si>
  <si>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</si>
  <si>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</si>
  <si>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</si>
  <si>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</si>
  <si>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</si>
  <si>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</si>
  <si>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</si>
  <si>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</si>
  <si>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</si>
  <si>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</si>
  <si>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</si>
  <si>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</si>
  <si>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</si>
  <si>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</si>
  <si>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</si>
  <si>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</si>
  <si>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</si>
  <si>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</si>
  <si>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</si>
  <si>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</si>
  <si>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</si>
  <si>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</si>
  <si>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</si>
  <si>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</si>
  <si>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</si>
  <si>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</si>
  <si>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</si>
  <si>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</si>
  <si>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</si>
  <si>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</si>
  <si>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</si>
  <si>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</si>
  <si>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</si>
  <si>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</si>
  <si>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</si>
  <si>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</si>
  <si>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</si>
  <si>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</si>
  <si>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</si>
  <si>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</si>
  <si>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</si>
  <si>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</si>
  <si>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</si>
  <si>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</si>
  <si>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</si>
  <si>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</si>
  <si>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</si>
  <si>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</si>
  <si>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</si>
  <si>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</si>
  <si>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</si>
  <si>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</si>
  <si>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</si>
  <si>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</si>
  <si>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</si>
  <si>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</si>
  <si>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</si>
  <si>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</si>
  <si>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</si>
  <si>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</si>
  <si>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</si>
  <si>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</si>
  <si>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</si>
  <si>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</si>
  <si>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</si>
  <si>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</si>
  <si>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</si>
  <si>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</si>
  <si>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</si>
  <si>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</si>
  <si>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</si>
  <si>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</si>
  <si>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</si>
  <si>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</si>
  <si>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</si>
  <si>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</si>
  <si>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</si>
  <si>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</si>
  <si>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</si>
  <si>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</si>
  <si>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</si>
  <si>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</si>
  <si>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</si>
  <si>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</si>
  <si>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</si>
  <si>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</si>
  <si>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</si>
  <si>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</si>
  <si>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</si>
  <si>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</si>
  <si>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</si>
  <si>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</si>
  <si>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</si>
  <si>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</si>
  <si>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</si>
  <si>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</si>
  <si>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</si>
  <si>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</si>
  <si>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</si>
  <si>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</si>
  <si>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</si>
  <si>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</si>
  <si>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</si>
  <si>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</si>
  <si>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</si>
  <si>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</si>
  <si>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</si>
  <si>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</si>
  <si>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</si>
  <si>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</si>
  <si>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</si>
  <si>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</si>
  <si>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</si>
  <si>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</si>
  <si>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</si>
  <si>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</si>
  <si>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</si>
  <si>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</si>
  <si>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</si>
  <si>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</si>
  <si>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</si>
  <si>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</si>
  <si>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</si>
  <si>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</si>
  <si>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</si>
  <si>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</si>
  <si>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</si>
  <si>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</si>
  <si>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</si>
  <si>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</si>
  <si>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</si>
  <si>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</si>
  <si>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</si>
  <si>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</si>
  <si>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</si>
  <si>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</si>
  <si>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</si>
  <si>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</si>
  <si>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</si>
  <si>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</si>
  <si>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</si>
  <si>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</si>
  <si>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</si>
  <si>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</si>
  <si>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</si>
  <si>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</si>
  <si>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</si>
  <si>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</si>
  <si>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</si>
  <si>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</si>
  <si>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</si>
  <si>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</si>
  <si>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</si>
  <si>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</si>
  <si>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</si>
  <si>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</si>
  <si>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</si>
  <si>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</si>
  <si>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</si>
  <si>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</si>
  <si>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</si>
  <si>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</si>
  <si>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</si>
  <si>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</si>
  <si>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</si>
  <si>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</si>
  <si>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</si>
  <si>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</si>
  <si>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</si>
  <si>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</si>
  <si>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</si>
  <si>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</si>
  <si>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</si>
  <si>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</si>
  <si>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</si>
  <si>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</si>
  <si>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</si>
  <si>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</si>
  <si>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</si>
  <si>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</si>
  <si>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</si>
  <si>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</si>
  <si>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</si>
  <si>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</si>
  <si>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</si>
  <si>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</si>
  <si>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</si>
  <si>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</si>
  <si>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</si>
  <si>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</si>
  <si>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</si>
  <si>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</si>
  <si>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</si>
  <si>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</si>
  <si>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</si>
  <si>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</si>
  <si>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</si>
  <si>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</si>
  <si>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</si>
  <si>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</si>
  <si>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</si>
  <si>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</si>
  <si>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</si>
  <si>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</si>
  <si>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</si>
  <si>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</si>
  <si>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</si>
  <si>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</si>
  <si>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</si>
  <si>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</si>
  <si>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</si>
  <si>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</si>
  <si>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</si>
  <si>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</si>
  <si>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</si>
  <si>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</si>
  <si>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</si>
  <si>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</si>
  <si>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</si>
  <si>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</si>
  <si>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</si>
  <si>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</si>
  <si>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</si>
  <si>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</si>
  <si>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</si>
  <si>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</si>
  <si>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</si>
  <si>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</si>
  <si>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</si>
  <si>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</si>
  <si>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</si>
  <si>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</si>
  <si>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</si>
  <si>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</si>
  <si>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</si>
  <si>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</si>
  <si>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</si>
  <si>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</si>
  <si>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</si>
  <si>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</si>
  <si>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</si>
  <si>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</si>
  <si>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</si>
  <si>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</si>
  <si>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</si>
  <si>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</si>
  <si>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</si>
  <si>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</si>
  <si>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</si>
  <si>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</si>
  <si>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</si>
  <si>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</si>
  <si>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</si>
  <si>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</si>
  <si>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</si>
  <si>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</si>
  <si>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</si>
  <si>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</si>
  <si>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</si>
  <si>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</si>
  <si>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</si>
  <si>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</si>
  <si>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</si>
  <si>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</si>
  <si>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</si>
  <si>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</si>
  <si>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</si>
  <si>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</si>
  <si>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</si>
  <si>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</si>
  <si>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</si>
  <si>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</si>
  <si>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</si>
  <si>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</si>
  <si>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</si>
  <si>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</si>
  <si>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</si>
  <si>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</si>
  <si>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</si>
  <si>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</si>
  <si>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</si>
  <si>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</si>
  <si>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</si>
  <si>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</si>
  <si>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</si>
  <si>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</si>
  <si>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</si>
  <si>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</si>
  <si>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</si>
  <si>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</si>
  <si>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</si>
  <si>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</si>
  <si>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</si>
  <si>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</si>
  <si>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</si>
  <si>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</si>
  <si>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</si>
  <si>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</si>
  <si>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</si>
  <si>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</si>
  <si>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</si>
  <si>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</si>
  <si>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</si>
  <si>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</si>
  <si>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</si>
  <si>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</si>
  <si>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</si>
  <si>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</si>
  <si>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</si>
  <si>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</si>
  <si>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</si>
  <si>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</si>
  <si>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</si>
  <si>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</si>
  <si>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</si>
  <si>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</si>
  <si>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</si>
  <si>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</si>
  <si>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</si>
  <si>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</si>
  <si>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</si>
  <si>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</si>
  <si>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</si>
  <si>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</si>
  <si>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</si>
  <si>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</si>
  <si>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</si>
  <si>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</si>
  <si>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</si>
  <si>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</si>
  <si>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</si>
  <si>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</si>
  <si>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</si>
  <si>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</si>
  <si>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</si>
  <si>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</si>
  <si>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</si>
  <si>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</si>
  <si>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</si>
  <si>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</si>
  <si>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</si>
  <si>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</si>
  <si>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</si>
  <si>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</si>
  <si>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</si>
  <si>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</si>
  <si>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</si>
  <si>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</si>
  <si>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</si>
  <si>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</si>
  <si>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</si>
  <si>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</si>
  <si>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</si>
  <si>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</si>
  <si>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</si>
  <si>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</si>
  <si>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</si>
  <si>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</si>
  <si>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</si>
  <si>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</si>
  <si>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</si>
  <si>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</si>
  <si>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</si>
  <si>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</si>
  <si>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</si>
  <si>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</si>
  <si>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</si>
  <si>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</si>
  <si>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</si>
  <si>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</si>
  <si>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</si>
  <si>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</si>
  <si>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</si>
  <si>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</si>
  <si>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</si>
  <si>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</si>
  <si>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</si>
  <si>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</si>
  <si>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</si>
  <si>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</si>
  <si>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</si>
  <si>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</si>
  <si>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</si>
  <si>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</si>
  <si>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</si>
  <si>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</si>
  <si>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</si>
  <si>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</si>
  <si>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</si>
  <si>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</si>
  <si>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</si>
  <si>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</si>
  <si>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</si>
  <si>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</si>
  <si>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</si>
  <si>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</si>
  <si>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</si>
  <si>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</si>
  <si>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</si>
  <si>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</si>
  <si>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</si>
  <si>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</si>
  <si>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</si>
  <si>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</si>
  <si>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</si>
  <si>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</si>
  <si>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</si>
  <si>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</si>
  <si>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</si>
  <si>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</si>
  <si>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</si>
  <si>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</si>
  <si>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</si>
  <si>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</si>
  <si>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</si>
  <si>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</si>
  <si>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</si>
  <si>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</si>
  <si>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</si>
  <si>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</si>
  <si>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</si>
  <si>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</si>
  <si>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</si>
  <si>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</si>
  <si>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</si>
  <si>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</si>
  <si>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</si>
  <si>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</si>
  <si>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</si>
  <si>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</si>
  <si>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</si>
  <si>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</si>
  <si>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</si>
  <si>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</si>
  <si>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</si>
  <si>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</si>
  <si>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</si>
  <si>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</si>
  <si>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</si>
  <si>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</si>
  <si>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</si>
  <si>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</si>
  <si>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</si>
  <si>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</si>
  <si>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</si>
  <si>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</si>
  <si>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</si>
  <si>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</si>
  <si>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</si>
  <si>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</si>
  <si>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</si>
  <si>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</si>
  <si>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</si>
  <si>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</si>
  <si>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</si>
  <si>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</si>
  <si>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</si>
  <si>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</si>
  <si>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</si>
  <si>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</si>
  <si>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</si>
  <si>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</si>
  <si>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</si>
  <si>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</si>
  <si>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</si>
  <si>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</si>
  <si>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</si>
  <si>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</si>
  <si>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</si>
  <si>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</si>
  <si>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</si>
  <si>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</si>
  <si>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</si>
  <si>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</si>
  <si>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</si>
  <si>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</si>
  <si>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</si>
  <si>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</si>
  <si>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</si>
  <si>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</si>
  <si>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</si>
  <si>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</si>
  <si>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</si>
  <si>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</si>
  <si>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</si>
  <si>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</si>
  <si>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</si>
  <si>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</si>
  <si>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</si>
  <si>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</si>
  <si>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</si>
  <si>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</si>
  <si>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</si>
  <si>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</si>
  <si>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</si>
  <si>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</si>
  <si>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</si>
  <si>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</si>
  <si>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</si>
  <si>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</si>
  <si>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</si>
  <si>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</si>
  <si>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</si>
  <si>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</si>
  <si>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</si>
  <si>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</si>
  <si>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</si>
  <si>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</si>
  <si>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</si>
  <si>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</si>
  <si>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</si>
  <si>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</si>
  <si>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</si>
  <si>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</si>
  <si>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</si>
  <si>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</si>
  <si>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</si>
  <si>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</si>
  <si>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</si>
  <si>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</si>
  <si>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</si>
  <si>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</si>
  <si>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</si>
  <si>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</si>
  <si>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</si>
  <si>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</si>
  <si>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</si>
  <si>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</si>
  <si>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</si>
  <si>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</si>
  <si>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</si>
  <si>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</si>
  <si>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</si>
  <si>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</si>
  <si>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</si>
  <si>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</si>
  <si>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</si>
  <si>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</si>
  <si>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</si>
  <si>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</si>
  <si>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</si>
  <si>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</si>
  <si>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</si>
  <si>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</si>
  <si>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</si>
  <si>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</si>
  <si>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</si>
  <si>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</si>
  <si>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</si>
  <si>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</si>
  <si>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</si>
  <si>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</si>
  <si>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</si>
  <si>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</si>
  <si>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</si>
  <si>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</si>
  <si>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</si>
  <si>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</si>
  <si>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</si>
  <si>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</si>
  <si>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</si>
  <si>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</si>
  <si>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</si>
  <si>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</si>
  <si>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</si>
  <si>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</si>
  <si>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</si>
  <si>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</si>
  <si>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</si>
  <si>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</si>
  <si>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</si>
  <si>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</si>
  <si>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</si>
  <si>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</si>
  <si>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</si>
  <si>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</si>
  <si>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</si>
  <si>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</si>
  <si>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</si>
  <si>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</si>
  <si>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</si>
  <si>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</si>
  <si>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</si>
  <si>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</si>
  <si>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</si>
  <si>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</si>
  <si>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</si>
  <si>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</si>
  <si>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</si>
  <si>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</si>
  <si>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</si>
  <si>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</si>
  <si>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</si>
  <si>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</si>
  <si>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</si>
  <si>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</si>
  <si>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</si>
  <si>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</si>
  <si>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</si>
  <si>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</si>
  <si>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</si>
  <si>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</si>
  <si>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</si>
  <si>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</si>
  <si>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</si>
  <si>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</si>
  <si>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</si>
  <si>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</si>
  <si>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</si>
  <si>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</si>
  <si>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</si>
  <si>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</si>
  <si>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</si>
  <si>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</si>
  <si>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</si>
  <si>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</si>
  <si>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</si>
  <si>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</si>
  <si>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</si>
  <si>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</si>
  <si>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</si>
  <si>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</si>
  <si>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</si>
  <si>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</si>
  <si>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</si>
  <si>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</si>
  <si>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</si>
  <si>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</si>
  <si>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</si>
  <si>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</si>
  <si>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</si>
  <si>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</si>
  <si>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</si>
  <si>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</si>
  <si>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</si>
  <si>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</si>
  <si>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</si>
  <si>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</si>
  <si>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</si>
  <si>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</si>
  <si>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</si>
  <si>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</si>
  <si>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</si>
  <si>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</si>
  <si>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</si>
  <si>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</si>
  <si>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</si>
  <si>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</si>
  <si>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</si>
  <si>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</si>
  <si>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</si>
  <si>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</si>
  <si>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</si>
  <si>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</si>
  <si>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</si>
  <si>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</si>
  <si>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</si>
  <si>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</si>
  <si>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</si>
  <si>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</si>
  <si>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</si>
  <si>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</si>
  <si>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</si>
  <si>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</si>
  <si>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</si>
  <si>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</si>
  <si>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</si>
  <si>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</si>
  <si>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</si>
  <si>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</si>
  <si>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</si>
  <si>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</si>
  <si>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</si>
  <si>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</si>
  <si>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</si>
  <si>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</si>
  <si>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</si>
  <si>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</si>
  <si>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</si>
  <si>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</si>
  <si>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</si>
  <si>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</si>
  <si>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</si>
  <si>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</si>
  <si>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</si>
  <si>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</si>
  <si>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</si>
  <si>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</si>
  <si>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</si>
  <si>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</si>
  <si>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</si>
  <si>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</si>
  <si>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</si>
  <si>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</si>
  <si>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</si>
  <si>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</si>
  <si>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</si>
  <si>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</si>
  <si>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</si>
  <si>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</si>
  <si>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</si>
  <si>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</si>
  <si>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</si>
  <si>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</si>
  <si>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</si>
  <si>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</si>
  <si>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</si>
  <si>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</si>
  <si>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</si>
  <si>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</si>
  <si>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</si>
  <si>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</si>
  <si>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</si>
  <si>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</si>
  <si>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</si>
  <si>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</si>
  <si>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</si>
  <si>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</si>
  <si>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</si>
  <si>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</si>
  <si>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</si>
  <si>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</si>
  <si>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</si>
  <si>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</si>
  <si>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</si>
  <si>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</si>
  <si>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</si>
  <si>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</si>
  <si>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</si>
  <si>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</si>
  <si>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</si>
  <si>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</si>
  <si>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</si>
  <si>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</si>
  <si>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</si>
  <si>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</si>
  <si>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</si>
  <si>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</si>
  <si>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</si>
  <si>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</si>
  <si>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</si>
  <si>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</si>
  <si>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</si>
  <si>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</si>
  <si>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</si>
  <si>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</si>
  <si>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</si>
  <si>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</si>
  <si>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</si>
  <si>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</si>
  <si>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</si>
  <si>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</si>
  <si>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</si>
  <si>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</si>
  <si>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</si>
  <si>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</si>
  <si>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</si>
  <si>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</si>
  <si>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</si>
  <si>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</si>
  <si>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</si>
  <si>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</si>
  <si>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</si>
  <si>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</si>
  <si>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</si>
  <si>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</si>
  <si>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</si>
  <si>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</si>
  <si>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</si>
  <si>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</si>
  <si>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</si>
  <si>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</si>
  <si>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</si>
  <si>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</si>
  <si>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</si>
  <si>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</si>
  <si>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</si>
  <si>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</si>
  <si>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</si>
  <si>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</si>
  <si>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</si>
  <si>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</si>
  <si>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</si>
  <si>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</si>
  <si>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</si>
  <si>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</si>
  <si>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</si>
  <si>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</si>
  <si>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</si>
  <si>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</si>
  <si>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</si>
  <si>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</si>
  <si>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</si>
  <si>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</si>
  <si>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</si>
  <si>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</si>
  <si>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</si>
  <si>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</si>
  <si>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</si>
  <si>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</si>
  <si>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</si>
  <si>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</si>
  <si>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</si>
  <si>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</si>
  <si>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</si>
  <si>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</si>
  <si>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</si>
  <si>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</si>
  <si>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</si>
  <si>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</si>
  <si>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</si>
  <si>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</si>
  <si>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</si>
  <si>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</si>
  <si>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</si>
  <si>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</si>
  <si>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</si>
  <si>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</si>
  <si>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</si>
  <si>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</si>
  <si>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</si>
  <si>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</si>
  <si>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</si>
  <si>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</si>
  <si>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</si>
  <si>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</si>
  <si>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</si>
  <si>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</si>
  <si>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</si>
  <si>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</si>
  <si>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</si>
  <si>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</si>
  <si>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</si>
  <si>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</si>
  <si>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</si>
  <si>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</si>
  <si>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</si>
  <si>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</si>
  <si>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</si>
  <si>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</si>
  <si>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</si>
  <si>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</si>
  <si>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</si>
  <si>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</si>
  <si>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</si>
  <si>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</si>
  <si>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</si>
  <si>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</si>
  <si>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</si>
  <si>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</si>
  <si>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</si>
  <si>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</si>
  <si>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</si>
  <si>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</si>
  <si>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</si>
  <si>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</si>
  <si>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</si>
  <si>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</si>
  <si>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</si>
  <si>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</si>
  <si>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</si>
  <si>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</si>
  <si>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</si>
  <si>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</si>
  <si>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</si>
  <si>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</si>
  <si>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</si>
  <si>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</si>
  <si>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</si>
  <si>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</si>
  <si>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</si>
  <si>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</si>
  <si>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</si>
  <si>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</si>
  <si>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</si>
  <si>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</si>
  <si>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</si>
  <si>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</si>
  <si>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</si>
  <si>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</si>
  <si>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</si>
  <si>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</si>
  <si>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</si>
  <si>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</si>
  <si>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</si>
  <si>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</si>
  <si>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</si>
  <si>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</si>
  <si>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</si>
  <si>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</si>
  <si>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</si>
  <si>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</si>
  <si>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</si>
  <si>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</si>
  <si>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</si>
  <si>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</si>
  <si>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</si>
  <si>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</si>
  <si>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</si>
  <si>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</si>
  <si>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</si>
  <si>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</si>
  <si>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</si>
  <si>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</si>
  <si>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</si>
  <si>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</si>
  <si>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</si>
  <si>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</si>
  <si>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</si>
  <si>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</si>
  <si>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</si>
  <si>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</si>
  <si>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</si>
  <si>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</si>
  <si>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</si>
  <si>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</si>
  <si>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</si>
  <si>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</si>
  <si>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</si>
  <si>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</si>
  <si>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</si>
  <si>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</si>
  <si>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</si>
  <si>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</si>
  <si>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</si>
  <si>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</si>
  <si>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</si>
  <si>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</si>
  <si>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</si>
  <si>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</si>
  <si>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</si>
  <si>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</si>
  <si>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</si>
  <si>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</si>
  <si>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</si>
  <si>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</si>
  <si>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</si>
  <si>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</si>
  <si>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</si>
  <si>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</si>
  <si>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</si>
  <si>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</si>
  <si>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</si>
  <si>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</si>
  <si>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</si>
  <si>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</si>
  <si>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</si>
  <si>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</si>
  <si>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</si>
  <si>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</si>
  <si>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</si>
  <si>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</si>
  <si>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</si>
  <si>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</si>
  <si>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</si>
  <si>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</si>
  <si>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</si>
  <si>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</si>
  <si>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</si>
  <si>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</si>
  <si>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</si>
  <si>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</si>
  <si>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</si>
  <si>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</si>
  <si>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</si>
  <si>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</si>
  <si>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</si>
  <si>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</si>
  <si>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</si>
  <si>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</si>
  <si>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</si>
  <si>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</si>
  <si>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</si>
  <si>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</si>
  <si>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</si>
  <si>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</si>
  <si>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</si>
  <si>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</si>
  <si>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</si>
  <si>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</si>
  <si>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</si>
  <si>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</si>
  <si>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</si>
  <si>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</si>
  <si>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</si>
  <si>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</si>
  <si>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</si>
  <si>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</si>
  <si>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</si>
  <si>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</si>
  <si>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</si>
  <si>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</si>
  <si>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</si>
  <si>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</si>
  <si>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</si>
  <si>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</si>
  <si>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</si>
  <si>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</si>
  <si>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</si>
  <si>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</si>
  <si>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</si>
  <si>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</si>
  <si>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</si>
  <si>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</si>
  <si>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</si>
  <si>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</si>
  <si>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</si>
  <si>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</si>
  <si>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</si>
  <si>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</si>
  <si>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</si>
  <si>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</si>
  <si>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</si>
  <si>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</si>
  <si>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</si>
  <si>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</si>
  <si>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</si>
  <si>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</si>
  <si>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</si>
  <si>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</si>
  <si>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</si>
  <si>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</si>
  <si>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</si>
  <si>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</si>
  <si>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</si>
  <si>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</si>
  <si>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</si>
  <si>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</si>
  <si>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</si>
  <si>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</si>
  <si>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</si>
  <si>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</si>
  <si>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</si>
  <si>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</si>
  <si>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</si>
  <si>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</si>
  <si>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</si>
  <si>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</si>
  <si>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</si>
  <si>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</si>
  <si>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</si>
  <si>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</si>
  <si>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</si>
  <si>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</si>
  <si>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</si>
  <si>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</si>
  <si>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</si>
  <si>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</si>
  <si>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</si>
  <si>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</si>
  <si>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</si>
  <si>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</si>
  <si>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</si>
  <si>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</si>
  <si>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</si>
  <si>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</si>
  <si>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</si>
  <si>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</si>
  <si>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</si>
  <si>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</si>
  <si>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</si>
  <si>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</si>
  <si>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</si>
  <si>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</si>
  <si>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</si>
  <si>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</si>
  <si>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</si>
  <si>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</si>
  <si>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</si>
  <si>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</si>
  <si>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</si>
  <si>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</si>
  <si>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</si>
  <si>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</si>
  <si>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</si>
  <si>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</si>
  <si>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</si>
  <si>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</si>
  <si>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</si>
  <si>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</si>
  <si>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</si>
  <si>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</si>
  <si>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</si>
  <si>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</si>
  <si>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</si>
  <si>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</si>
  <si>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</si>
  <si>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</si>
  <si>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</si>
  <si>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</si>
  <si>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</si>
  <si>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</si>
  <si>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</si>
  <si>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</si>
  <si>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</si>
  <si>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</si>
  <si>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</si>
  <si>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</si>
  <si>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</si>
  <si>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</si>
  <si>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</si>
  <si>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</si>
  <si>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</si>
  <si>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</si>
  <si>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</si>
  <si>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</si>
  <si>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</si>
  <si>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</si>
  <si>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</si>
  <si>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</si>
  <si>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</si>
  <si>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</si>
  <si>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</si>
  <si>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</si>
  <si>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</si>
  <si>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</si>
  <si>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</si>
  <si>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</si>
  <si>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</si>
  <si>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</si>
  <si>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</si>
  <si>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</si>
  <si>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</si>
  <si>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</si>
  <si>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</si>
  <si>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</si>
  <si>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</si>
  <si>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</si>
  <si>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</si>
  <si>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</si>
  <si>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</si>
  <si>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</si>
  <si>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</si>
  <si>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</si>
  <si>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</si>
  <si>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</si>
  <si>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</si>
  <si>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</si>
  <si>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</si>
  <si>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</si>
  <si>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</si>
  <si>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</si>
  <si>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</si>
  <si>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</si>
  <si>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</si>
  <si>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</si>
  <si>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</si>
  <si>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</si>
  <si>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</si>
  <si>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</si>
  <si>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</si>
  <si>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</si>
  <si>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</si>
  <si>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</si>
  <si>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</si>
  <si>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</si>
  <si>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</si>
  <si>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</si>
  <si>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</si>
  <si>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</si>
  <si>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</si>
  <si>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</si>
  <si>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</si>
  <si>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</si>
  <si>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</si>
  <si>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</si>
  <si>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</si>
  <si>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</si>
  <si>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</si>
  <si>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</si>
  <si>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</si>
  <si>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</si>
  <si>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</si>
  <si>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</si>
  <si>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</si>
  <si>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</si>
  <si>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</si>
  <si>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</si>
  <si>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</si>
  <si>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</si>
  <si>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</si>
  <si>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</si>
  <si>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</si>
  <si>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</si>
  <si>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</si>
  <si>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</si>
  <si>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</si>
  <si>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</si>
  <si>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</si>
  <si>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</si>
  <si>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</si>
  <si>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</si>
  <si>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</si>
  <si>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</si>
  <si>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</si>
  <si>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</si>
  <si>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</si>
  <si>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</si>
  <si>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</si>
  <si>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</si>
  <si>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</si>
  <si>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</si>
  <si>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</si>
  <si>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</si>
  <si>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</si>
  <si>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</si>
  <si>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</si>
  <si>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</si>
  <si>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</si>
  <si>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</si>
  <si>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</si>
  <si>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</si>
  <si>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</si>
  <si>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</si>
  <si>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</si>
  <si>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</si>
  <si>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</si>
  <si>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</si>
  <si>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</si>
  <si>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</si>
  <si>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</si>
  <si>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</si>
  <si>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</si>
  <si>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</si>
  <si>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</si>
  <si>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</si>
  <si>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</si>
  <si>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</si>
  <si>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</si>
  <si>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</si>
  <si>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</si>
  <si>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</si>
  <si>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</si>
  <si>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</si>
  <si>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</si>
  <si>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</si>
  <si>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</si>
  <si>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</si>
  <si>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</si>
  <si>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</si>
  <si>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</si>
  <si>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</si>
  <si>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</si>
  <si>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</si>
  <si>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</si>
  <si>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</si>
  <si>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</si>
  <si>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</si>
  <si>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</si>
  <si>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</si>
  <si>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</si>
  <si>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</si>
  <si>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</si>
  <si>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</si>
  <si>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</si>
  <si>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</si>
  <si>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</si>
  <si>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</si>
  <si>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</si>
  <si>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</si>
  <si>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</si>
  <si>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</si>
  <si>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</si>
  <si>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</si>
  <si>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</si>
  <si>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</si>
  <si>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</si>
  <si>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</si>
  <si>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</si>
  <si>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</si>
  <si>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</si>
  <si>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</si>
  <si>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</si>
  <si>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</si>
  <si>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</si>
  <si>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</si>
  <si>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</si>
  <si>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</si>
  <si>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</si>
  <si>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</si>
  <si>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</si>
  <si>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</si>
  <si>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</si>
  <si>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</si>
  <si>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</si>
  <si>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</si>
  <si>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</si>
  <si>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</si>
  <si>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</si>
  <si>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</si>
  <si>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</si>
  <si>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</si>
  <si>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</si>
  <si>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</si>
  <si>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</si>
  <si>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</si>
  <si>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</si>
  <si>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</si>
  <si>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</si>
  <si>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</si>
  <si>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</si>
  <si>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</si>
  <si>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</si>
  <si>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</si>
  <si>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</si>
  <si>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</si>
  <si>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</si>
  <si>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</si>
  <si>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</si>
  <si>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</si>
  <si>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</si>
  <si>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</si>
  <si>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</si>
  <si>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</si>
  <si>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</si>
  <si>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</si>
  <si>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</si>
  <si>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</si>
  <si>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</si>
  <si>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</si>
  <si>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</si>
  <si>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</si>
  <si>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</si>
  <si>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</si>
  <si>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</si>
  <si>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</si>
  <si>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</si>
  <si>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</si>
  <si>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</si>
  <si>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</si>
  <si>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</si>
  <si>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</si>
  <si>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</si>
  <si>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</si>
  <si>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</si>
  <si>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</si>
  <si>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</si>
  <si>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</si>
  <si>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</si>
  <si>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</si>
  <si>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</si>
  <si>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</si>
  <si>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</si>
  <si>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</si>
  <si>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</si>
  <si>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</si>
  <si>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</si>
  <si>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</si>
  <si>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</si>
  <si>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</si>
  <si>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</si>
  <si>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</si>
  <si>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</si>
  <si>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</si>
  <si>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</si>
  <si>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</si>
  <si>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</si>
  <si>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</si>
  <si>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</si>
  <si>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</si>
  <si>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</si>
  <si>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</si>
  <si>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</si>
  <si>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</si>
  <si>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</si>
  <si>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</si>
  <si>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</si>
  <si>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</si>
  <si>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</si>
  <si>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</si>
  <si>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</si>
  <si>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</si>
  <si>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</si>
  <si>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</si>
  <si>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</si>
  <si>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</si>
  <si>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</si>
  <si>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</si>
  <si>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</si>
  <si>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</si>
  <si>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</si>
  <si>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</si>
  <si>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</si>
  <si>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</si>
  <si>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</si>
  <si>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</si>
  <si>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</si>
  <si>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</si>
  <si>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</si>
  <si>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</si>
  <si>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</si>
  <si>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</si>
  <si>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</si>
  <si>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</si>
  <si>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</si>
  <si>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</si>
  <si>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</si>
  <si>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</si>
  <si>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</si>
  <si>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</si>
  <si>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</si>
  <si>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</si>
  <si>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</si>
  <si>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</si>
  <si>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</si>
  <si>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</si>
  <si>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</si>
  <si>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</si>
  <si>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</si>
  <si>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</si>
  <si>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</si>
  <si>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</si>
  <si>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</si>
  <si>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</si>
  <si>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</si>
  <si>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</si>
  <si>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</si>
  <si>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</si>
  <si>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</si>
  <si>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</si>
  <si>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</si>
  <si>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</si>
  <si>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</si>
  <si>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</si>
  <si>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</si>
  <si>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</si>
  <si>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</si>
  <si>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</si>
  <si>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</si>
  <si>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</si>
  <si>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</si>
  <si>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</si>
  <si>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</si>
  <si>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</si>
  <si>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</si>
  <si>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</si>
  <si>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</si>
  <si>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</si>
  <si>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</si>
  <si>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</si>
  <si>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</si>
  <si>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</si>
  <si>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</si>
  <si>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</si>
  <si>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</si>
  <si>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</si>
  <si>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</si>
  <si>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</si>
  <si>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</si>
  <si>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</si>
  <si>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</si>
  <si>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</si>
  <si>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</si>
  <si>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</si>
  <si>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</si>
  <si>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</si>
  <si>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</si>
  <si>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</si>
  <si>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</si>
  <si>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</si>
  <si>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</si>
  <si>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</si>
  <si>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</si>
  <si>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</si>
  <si>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</si>
  <si>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</si>
  <si>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</si>
  <si>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</si>
  <si>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</si>
  <si>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</si>
  <si>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</si>
  <si>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</si>
  <si>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</si>
  <si>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</si>
  <si>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</si>
  <si>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</si>
  <si>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</si>
  <si>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</si>
  <si>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</si>
  <si>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</si>
  <si>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</si>
  <si>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</si>
  <si>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</si>
  <si>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</si>
  <si>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</si>
  <si>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</si>
  <si>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</si>
  <si>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</si>
  <si>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</si>
  <si>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</si>
  <si>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</si>
  <si>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</si>
  <si>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</si>
  <si>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</si>
  <si>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</si>
  <si>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</si>
  <si>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</si>
  <si>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</si>
  <si>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</si>
  <si>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</si>
  <si>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</si>
  <si>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</si>
  <si>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</si>
  <si>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</si>
  <si>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</si>
  <si>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</si>
  <si>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</si>
  <si>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</si>
  <si>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</si>
  <si>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</si>
  <si>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</si>
  <si>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</si>
  <si>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</si>
  <si>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</si>
  <si>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</si>
  <si>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</si>
  <si>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</si>
  <si>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</si>
  <si>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</si>
  <si>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</si>
  <si>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</si>
  <si>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</si>
  <si>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</si>
  <si>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</si>
  <si>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</si>
  <si>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</si>
  <si>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</si>
  <si>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</si>
  <si>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</si>
  <si>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</si>
  <si>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</si>
  <si>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</si>
  <si>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</si>
  <si>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</si>
  <si>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</si>
  <si>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</si>
  <si>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</si>
  <si>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</si>
  <si>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</si>
  <si>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</si>
  <si>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</si>
  <si>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</si>
  <si>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</si>
  <si>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</si>
  <si>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</si>
  <si>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</si>
  <si>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</si>
  <si>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</si>
  <si>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</si>
  <si>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</si>
  <si>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</si>
  <si>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</si>
  <si>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</si>
  <si>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</si>
  <si>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</si>
  <si>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</si>
  <si>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</si>
  <si>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</si>
  <si>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</si>
  <si>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</si>
  <si>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</si>
  <si>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</si>
  <si>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</si>
  <si>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</si>
  <si>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</si>
  <si>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</si>
  <si>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</si>
  <si>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</si>
  <si>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</si>
  <si>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</si>
  <si>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</si>
  <si>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</si>
  <si>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</si>
  <si>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</si>
  <si>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</si>
  <si>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</si>
  <si>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</si>
  <si>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</si>
  <si>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</si>
  <si>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</si>
  <si>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</si>
  <si>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</si>
  <si>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</si>
  <si>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</si>
  <si>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</si>
  <si>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</si>
  <si>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</si>
  <si>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</si>
  <si>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</si>
  <si>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</si>
  <si>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</si>
  <si>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</si>
  <si>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</si>
  <si>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</si>
  <si>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</si>
  <si>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</si>
  <si>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</si>
  <si>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</si>
  <si>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</si>
  <si>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</si>
  <si>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</si>
  <si>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</si>
  <si>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</si>
  <si>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</si>
  <si>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</si>
  <si>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</si>
  <si>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</si>
  <si>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</si>
  <si>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</si>
  <si>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</si>
  <si>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</si>
  <si>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</si>
  <si>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</si>
  <si>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</si>
  <si>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</si>
  <si>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</si>
  <si>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</si>
  <si>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</si>
  <si>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</si>
  <si>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</si>
  <si>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</si>
  <si>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</si>
  <si>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</si>
  <si>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</si>
  <si>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</si>
  <si>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</si>
  <si>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</si>
  <si>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</si>
  <si>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</si>
  <si>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</si>
  <si>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</si>
  <si>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</si>
  <si>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</si>
  <si>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</si>
  <si>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</si>
  <si>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</si>
  <si>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</si>
  <si>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</si>
  <si>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</si>
  <si>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</si>
  <si>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</si>
  <si>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</si>
  <si>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</si>
  <si>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</si>
  <si>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</si>
  <si>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</si>
  <si>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</si>
  <si>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</si>
  <si>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</si>
  <si>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</si>
  <si>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</si>
  <si>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</si>
  <si>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</si>
  <si>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</si>
  <si>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</si>
  <si>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</si>
  <si>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</si>
  <si>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</si>
  <si>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</si>
  <si>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</si>
  <si>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</si>
  <si>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</si>
  <si>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</si>
  <si>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</si>
  <si>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</si>
  <si>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</si>
  <si>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</si>
  <si>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</si>
  <si>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</si>
  <si>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</si>
  <si>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</si>
  <si>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</si>
  <si>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</si>
  <si>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</si>
  <si>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</si>
  <si>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</si>
  <si>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</si>
  <si>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</si>
  <si>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</si>
  <si>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</si>
  <si>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</si>
  <si>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</si>
  <si>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</si>
  <si>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</si>
  <si>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</si>
  <si>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</si>
  <si>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</si>
  <si>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</si>
  <si>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</si>
  <si>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</si>
  <si>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</si>
  <si>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</si>
  <si>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</si>
  <si>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</si>
  <si>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</si>
  <si>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</si>
  <si>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</si>
  <si>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</si>
  <si>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</si>
  <si>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</si>
  <si>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</si>
  <si>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</si>
  <si>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</si>
  <si>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</si>
  <si>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</si>
  <si>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</si>
  <si>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</si>
  <si>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</si>
  <si>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</si>
  <si>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</si>
  <si>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</si>
  <si>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</si>
  <si>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</si>
  <si>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</si>
  <si>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</si>
  <si>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</si>
  <si>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</si>
  <si>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</si>
  <si>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</si>
  <si>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</si>
  <si>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</si>
  <si>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</si>
  <si>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</si>
  <si>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</si>
  <si>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</si>
  <si>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</si>
  <si>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</si>
  <si>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</si>
  <si>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</si>
  <si>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</si>
  <si>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</si>
  <si>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</si>
  <si>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</si>
  <si>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</si>
  <si>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</si>
  <si>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</si>
  <si>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</si>
  <si>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</si>
  <si>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</si>
  <si>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</si>
  <si>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</si>
  <si>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</si>
  <si>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</si>
  <si>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</si>
  <si>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</si>
  <si>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</si>
  <si>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</si>
  <si>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</si>
  <si>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</si>
  <si>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</si>
  <si>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</si>
  <si>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</si>
  <si>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</si>
  <si>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</si>
  <si>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</si>
  <si>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</si>
  <si>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</si>
  <si>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</si>
  <si>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</si>
  <si>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</si>
  <si>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</si>
  <si>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</si>
  <si>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</si>
  <si>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</si>
  <si>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</si>
  <si>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</si>
  <si>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</si>
  <si>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</si>
  <si>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</si>
  <si>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</si>
  <si>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</si>
  <si>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</si>
  <si>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</si>
  <si>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</si>
  <si>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</si>
  <si>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</si>
  <si>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</si>
  <si>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</si>
  <si>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</si>
  <si>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</si>
  <si>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</si>
  <si>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</si>
  <si>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</si>
  <si>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</si>
  <si>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</si>
  <si>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</si>
  <si>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</si>
  <si>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</si>
  <si>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</si>
  <si>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</si>
  <si>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</si>
  <si>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</si>
  <si>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</si>
  <si>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</si>
  <si>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</si>
  <si>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</si>
  <si>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</si>
  <si>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</si>
  <si>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</si>
  <si>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</si>
  <si>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</si>
  <si>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</si>
  <si>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</si>
  <si>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</si>
  <si>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</si>
  <si>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</si>
  <si>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</si>
  <si>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</si>
  <si>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</si>
  <si>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</si>
  <si>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</si>
  <si>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</si>
  <si>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</si>
  <si>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</si>
  <si>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</si>
  <si>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</si>
  <si>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</si>
  <si>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</si>
  <si>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</si>
  <si>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</si>
  <si>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</si>
  <si>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</si>
  <si>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</si>
  <si>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</si>
  <si>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</si>
  <si>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</si>
  <si>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</si>
  <si>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</si>
  <si>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</si>
  <si>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</si>
  <si>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</si>
  <si>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</si>
  <si>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</si>
  <si>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</si>
  <si>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</si>
  <si>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</si>
  <si>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</si>
  <si>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</si>
  <si>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</si>
  <si>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</si>
  <si>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</si>
  <si>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</si>
  <si>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</si>
  <si>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</si>
  <si>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</si>
  <si>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</si>
  <si>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</si>
  <si>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</si>
  <si>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</si>
  <si>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</si>
  <si>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</si>
  <si>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</si>
  <si>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</si>
  <si>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</si>
  <si>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</si>
  <si>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</si>
  <si>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</si>
  <si>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</si>
  <si>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</si>
  <si>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</si>
  <si>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</si>
  <si>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</si>
  <si>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</si>
  <si>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</si>
  <si>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</si>
  <si>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</si>
  <si>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</si>
  <si>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</si>
  <si>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</si>
  <si>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</si>
  <si>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</si>
  <si>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</si>
  <si>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</si>
  <si>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</si>
  <si>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</si>
  <si>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</si>
  <si>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</si>
  <si>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</si>
  <si>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</si>
  <si>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</si>
  <si>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</si>
  <si>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</si>
  <si>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</si>
  <si>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</si>
  <si>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</si>
  <si>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</si>
  <si>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</si>
  <si>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</si>
  <si>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</si>
  <si>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</si>
  <si>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</si>
  <si>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</si>
  <si>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</si>
  <si>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</si>
  <si>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</si>
  <si>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</si>
  <si>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</si>
  <si>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</si>
  <si>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</si>
  <si>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</si>
  <si>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</si>
  <si>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</si>
  <si>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</si>
  <si>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</si>
  <si>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</si>
  <si>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</si>
  <si>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</si>
  <si>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</si>
  <si>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</si>
  <si>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</si>
  <si>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</si>
  <si>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</si>
  <si>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</si>
  <si>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</si>
  <si>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</si>
  <si>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</si>
  <si>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</si>
  <si>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</si>
  <si>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</si>
  <si>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</si>
  <si>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</si>
  <si>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</si>
  <si>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</si>
  <si>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</si>
  <si>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</si>
  <si>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</si>
  <si>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</si>
  <si>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</si>
  <si>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</si>
  <si>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</si>
  <si>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</si>
  <si>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</si>
  <si>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</si>
  <si>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</si>
  <si>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</si>
  <si>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</si>
  <si>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</si>
  <si>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</si>
  <si>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</si>
  <si>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</si>
  <si>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</si>
  <si>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</si>
  <si>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</si>
  <si>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</si>
  <si>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</si>
  <si>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</si>
  <si>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</si>
  <si>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</si>
  <si>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</si>
  <si>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</si>
  <si>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</si>
  <si>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</si>
  <si>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</si>
  <si>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</si>
  <si>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</si>
  <si>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</si>
  <si>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</si>
  <si>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</si>
  <si>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</si>
  <si>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</si>
  <si>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</si>
  <si>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</si>
  <si>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</si>
  <si>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</si>
  <si>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</si>
  <si>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</si>
  <si>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</si>
  <si>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</si>
  <si>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</si>
  <si>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</si>
  <si>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</si>
  <si>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</si>
  <si>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</si>
  <si>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</si>
  <si>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</si>
  <si>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</si>
  <si>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</si>
  <si>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</si>
  <si>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</si>
  <si>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</si>
  <si>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</si>
  <si>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</si>
  <si>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</si>
  <si>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</si>
  <si>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</si>
  <si>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</si>
  <si>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</si>
  <si>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</si>
  <si>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</si>
  <si>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</si>
  <si>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</si>
  <si>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</si>
  <si>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</si>
  <si>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</si>
  <si>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</si>
  <si>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</si>
  <si>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</si>
  <si>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</si>
  <si>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</si>
  <si>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</si>
  <si>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</si>
  <si>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</si>
  <si>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</si>
  <si>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</si>
  <si>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</si>
  <si>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</si>
  <si>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</si>
  <si>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</si>
  <si>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</si>
  <si>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</si>
  <si>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</si>
  <si>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</si>
  <si>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</si>
  <si>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</si>
  <si>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</si>
  <si>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</si>
  <si>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</si>
  <si>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</si>
  <si>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</si>
  <si>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</si>
  <si>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</si>
  <si>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</si>
  <si>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</si>
  <si>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</si>
  <si>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</si>
  <si>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</si>
  <si>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</si>
  <si>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</si>
  <si>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</si>
  <si>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</si>
  <si>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</si>
  <si>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</si>
  <si>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</si>
  <si>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</si>
  <si>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</si>
  <si>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</si>
  <si>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</si>
  <si>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</si>
  <si>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</si>
  <si>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</si>
  <si>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</si>
  <si>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</si>
  <si>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</si>
  <si>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</si>
  <si>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</si>
  <si>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</si>
  <si>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</si>
  <si>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</si>
  <si>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</si>
  <si>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</si>
  <si>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</si>
  <si>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</si>
  <si>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</si>
  <si>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</si>
  <si>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</si>
  <si>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</si>
  <si>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</si>
  <si>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</si>
  <si>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</si>
  <si>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</si>
  <si>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</si>
  <si>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</si>
  <si>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</si>
  <si>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</si>
  <si>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</si>
  <si>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</si>
  <si>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</si>
  <si>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</si>
  <si>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</si>
  <si>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</si>
  <si>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</si>
  <si>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</si>
  <si>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</si>
  <si>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</si>
  <si>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</si>
  <si>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</si>
  <si>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</si>
  <si>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</si>
  <si>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</si>
  <si>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</si>
  <si>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</si>
  <si>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</si>
  <si>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</si>
  <si>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</si>
  <si>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</si>
  <si>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</si>
  <si>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</si>
  <si>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</si>
  <si>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</si>
  <si>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</si>
  <si>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</si>
  <si>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</si>
  <si>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</si>
  <si>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</si>
  <si>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</si>
  <si>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</si>
  <si>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</si>
  <si>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</si>
  <si>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</si>
  <si>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</si>
  <si>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</si>
  <si>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</si>
  <si>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</si>
  <si>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</si>
  <si>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</si>
  <si>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</si>
  <si>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</si>
  <si>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</si>
  <si>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</si>
  <si>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</si>
  <si>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</si>
  <si>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</si>
  <si>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</si>
  <si>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</si>
  <si>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</si>
  <si>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</si>
  <si>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</si>
  <si>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</si>
  <si>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</si>
  <si>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</si>
  <si>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</si>
  <si>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</si>
  <si>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</si>
  <si>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</si>
  <si>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</si>
  <si>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</si>
  <si>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</si>
  <si>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</si>
  <si>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</si>
  <si>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</si>
  <si>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</si>
  <si>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</si>
  <si>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</si>
  <si>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</si>
  <si>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</si>
  <si>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</si>
  <si>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</si>
  <si>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</si>
  <si>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</si>
  <si>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</si>
  <si>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</si>
  <si>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</si>
  <si>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</si>
  <si>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</si>
  <si>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</si>
  <si>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</si>
  <si>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</si>
  <si>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</si>
  <si>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</si>
  <si>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</si>
  <si>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</si>
  <si>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</si>
  <si>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</si>
  <si>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</si>
  <si>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</si>
  <si>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</si>
  <si>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</si>
  <si>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</si>
  <si>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</si>
  <si>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</si>
  <si>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</si>
  <si>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</si>
  <si>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</si>
  <si>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</si>
  <si>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</si>
  <si>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</si>
  <si>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</si>
  <si>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</si>
  <si>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</si>
  <si>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</si>
  <si>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</si>
  <si>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</si>
  <si>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</si>
  <si>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</si>
  <si>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</si>
  <si>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</si>
  <si>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</si>
  <si>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</si>
  <si>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</si>
  <si>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</si>
  <si>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</si>
  <si>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</si>
  <si>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</si>
  <si>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</si>
  <si>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</si>
  <si>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</si>
  <si>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</si>
  <si>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</si>
  <si>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</si>
  <si>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</si>
  <si>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</si>
  <si>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</si>
  <si>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</si>
  <si>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</si>
  <si>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</si>
  <si>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</si>
  <si>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</si>
  <si>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</si>
  <si>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</si>
  <si>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</si>
  <si>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</si>
  <si>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</si>
  <si>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</si>
  <si>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</si>
  <si>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</si>
  <si>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</si>
  <si>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</si>
  <si>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</si>
  <si>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</si>
  <si>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</si>
  <si>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</si>
  <si>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</si>
  <si>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</si>
  <si>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</si>
  <si>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</si>
  <si>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</si>
  <si>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</si>
  <si>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</si>
  <si>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</si>
  <si>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</si>
  <si>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</si>
  <si>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</si>
  <si>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</si>
  <si>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</si>
  <si>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</si>
  <si>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</si>
  <si>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</si>
  <si>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</si>
  <si>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</si>
  <si>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</si>
  <si>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</si>
  <si>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</si>
  <si>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</si>
  <si>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</si>
  <si>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</si>
  <si>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</si>
  <si>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</si>
  <si>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</si>
  <si>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</si>
  <si>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</si>
  <si>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</si>
  <si>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</si>
  <si>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</si>
  <si>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</si>
  <si>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</si>
  <si>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</si>
  <si>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</si>
  <si>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</si>
  <si>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</si>
  <si>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</si>
  <si>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</si>
  <si>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</si>
  <si>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</si>
  <si>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</si>
  <si>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</si>
  <si>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</si>
  <si>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</si>
  <si>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</si>
  <si>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</si>
  <si>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</si>
  <si>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</si>
  <si>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</si>
  <si>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</si>
  <si>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</si>
  <si>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</si>
  <si>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</si>
  <si>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</si>
  <si>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</si>
  <si>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</si>
  <si>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</si>
  <si>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</si>
  <si>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</si>
  <si>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</si>
  <si>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</si>
  <si>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</si>
  <si>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</si>
  <si>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</si>
  <si>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</si>
  <si>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</si>
  <si>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</si>
  <si>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</si>
  <si>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</si>
  <si>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</si>
  <si>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</si>
  <si>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</si>
  <si>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</si>
  <si>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</si>
  <si>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</si>
  <si>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</si>
  <si>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</si>
  <si>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</si>
  <si>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</si>
  <si>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</si>
  <si>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</si>
  <si>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</si>
  <si>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</si>
  <si>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</si>
  <si>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</si>
  <si>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</si>
  <si>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</si>
  <si>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</si>
  <si>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</si>
  <si>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</si>
  <si>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</si>
  <si>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</si>
  <si>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</si>
  <si>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</si>
  <si>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</si>
  <si>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</si>
  <si>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</si>
  <si>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</si>
  <si>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</si>
  <si>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</si>
  <si>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</si>
  <si>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</si>
  <si>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</si>
  <si>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</si>
  <si>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</si>
  <si>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</si>
  <si>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</si>
  <si>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</si>
  <si>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</si>
  <si>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</si>
  <si>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</si>
  <si>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</si>
  <si>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</si>
  <si>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</si>
  <si>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</si>
  <si>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</si>
  <si>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</si>
  <si>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</si>
  <si>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</si>
  <si>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</si>
  <si>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</si>
  <si>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</si>
  <si>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</si>
  <si>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</si>
  <si>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</si>
  <si>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</si>
  <si>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</si>
  <si>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</si>
  <si>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</si>
  <si>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</si>
  <si>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</si>
  <si>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</si>
  <si>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</si>
  <si>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</si>
  <si>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</si>
  <si>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</si>
  <si>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</si>
  <si>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</si>
  <si>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</si>
  <si>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</si>
  <si>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</si>
  <si>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</si>
  <si>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</si>
  <si>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</si>
  <si>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</si>
  <si>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</si>
  <si>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</si>
  <si>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</si>
  <si>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</si>
  <si>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</si>
  <si>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</si>
  <si>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</si>
  <si>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</si>
  <si>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</si>
  <si>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</si>
  <si>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</si>
  <si>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</si>
  <si>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</si>
  <si>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</si>
  <si>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</si>
  <si>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</si>
  <si>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</si>
  <si>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</si>
  <si>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</si>
  <si>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</si>
  <si>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</si>
  <si>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</si>
  <si>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</si>
  <si>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</si>
  <si>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</si>
  <si>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</si>
  <si>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</si>
  <si>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</si>
  <si>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</si>
  <si>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</si>
  <si>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</si>
  <si>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</si>
  <si>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</si>
  <si>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</si>
  <si>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</si>
  <si>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</si>
  <si>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</si>
  <si>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</si>
  <si>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</si>
  <si>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</si>
  <si>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</si>
  <si>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</si>
  <si>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</si>
  <si>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</si>
  <si>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</si>
  <si>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</si>
  <si>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</si>
  <si>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</si>
  <si>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</si>
  <si>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</si>
  <si>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</si>
  <si>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</si>
  <si>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</si>
  <si>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</si>
  <si>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</si>
  <si>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</si>
  <si>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</si>
  <si>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</si>
  <si>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</si>
  <si>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</si>
  <si>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</si>
  <si>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</si>
  <si>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</si>
  <si>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</si>
  <si>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</si>
  <si>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</si>
  <si>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</si>
  <si>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</si>
  <si>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</si>
  <si>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</si>
  <si>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</si>
  <si>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</si>
  <si>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</si>
  <si>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</si>
  <si>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</si>
  <si>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</si>
  <si>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</si>
  <si>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</si>
  <si>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</si>
  <si>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</si>
  <si>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</si>
  <si>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</si>
  <si>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</si>
  <si>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</si>
  <si>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</si>
  <si>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</si>
  <si>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</si>
  <si>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</si>
  <si>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</si>
  <si>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</si>
  <si>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</si>
  <si>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</si>
  <si>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</si>
  <si>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</si>
  <si>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</si>
  <si>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</si>
  <si>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</si>
  <si>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</si>
  <si>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</si>
  <si>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</si>
  <si>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</si>
  <si>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</si>
  <si>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</si>
  <si>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</si>
  <si>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</si>
  <si>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</si>
  <si>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</si>
  <si>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</si>
  <si>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</si>
  <si>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</si>
  <si>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</si>
  <si>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</si>
  <si>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</si>
  <si>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</si>
  <si>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</si>
  <si>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</si>
  <si>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</si>
  <si>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</si>
  <si>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</si>
  <si>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</si>
  <si>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</si>
  <si>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</si>
  <si>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</si>
  <si>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</si>
  <si>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</si>
  <si>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</si>
  <si>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</si>
  <si>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</si>
  <si>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</si>
  <si>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</si>
  <si>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</si>
  <si>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</si>
  <si>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</si>
  <si>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</si>
  <si>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</si>
  <si>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</si>
  <si>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</si>
  <si>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</si>
  <si>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</si>
  <si>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</si>
  <si>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</si>
  <si>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</si>
  <si>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</si>
  <si>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</si>
  <si>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</si>
  <si>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</si>
  <si>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</si>
  <si>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</si>
  <si>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</si>
  <si>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</si>
  <si>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</si>
  <si>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</si>
  <si>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</si>
  <si>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</si>
  <si>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</si>
  <si>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</si>
  <si>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</si>
  <si>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</si>
  <si>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</si>
  <si>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</si>
  <si>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</si>
  <si>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</si>
  <si>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</si>
  <si>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</si>
  <si>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</si>
  <si>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</si>
  <si>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</si>
  <si>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</si>
  <si>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</si>
  <si>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</si>
  <si>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</si>
  <si>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</si>
  <si>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</si>
  <si>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</si>
  <si>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</si>
  <si>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</si>
  <si>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</si>
  <si>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</si>
  <si>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</si>
  <si>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</si>
  <si>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</si>
  <si>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</si>
  <si>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</si>
  <si>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</si>
  <si>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</si>
  <si>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</si>
  <si>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</si>
  <si>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</si>
  <si>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</si>
  <si>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</si>
  <si>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</si>
  <si>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</si>
  <si>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</si>
  <si>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</si>
  <si>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</si>
  <si>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</si>
  <si>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</si>
  <si>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</si>
  <si>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</si>
  <si>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</si>
  <si>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</si>
  <si>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</si>
  <si>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</si>
  <si>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</si>
  <si>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</si>
  <si>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</si>
  <si>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</si>
  <si>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</si>
  <si>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</si>
  <si>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</si>
  <si>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</si>
  <si>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</si>
  <si>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</si>
  <si>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</si>
  <si>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</si>
  <si>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</si>
  <si>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</si>
  <si>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</si>
  <si>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</si>
  <si>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</si>
  <si>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</si>
  <si>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</si>
  <si>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</si>
  <si>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</si>
  <si>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</si>
  <si>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</si>
  <si>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</si>
  <si>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</si>
  <si>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</si>
  <si>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</si>
  <si>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</si>
  <si>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</si>
  <si>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</si>
  <si>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</si>
  <si>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</si>
  <si>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</si>
  <si>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</si>
  <si>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</si>
  <si>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</si>
  <si>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</si>
  <si>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</si>
  <si>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</si>
  <si>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</si>
  <si>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</si>
  <si>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</si>
  <si>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</si>
  <si>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</si>
  <si>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</si>
  <si>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</si>
  <si>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</si>
  <si>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</si>
  <si>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</si>
  <si>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</si>
  <si>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</si>
  <si>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</si>
  <si>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</si>
  <si>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</si>
  <si>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</si>
  <si>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</si>
  <si>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</si>
  <si>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</si>
  <si>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</si>
  <si>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</si>
  <si>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</si>
  <si>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</si>
  <si>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</si>
  <si>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</si>
  <si>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</si>
  <si>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</si>
  <si>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</si>
  <si>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</si>
  <si>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</si>
  <si>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</si>
  <si>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</si>
  <si>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</si>
  <si>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</si>
  <si>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</si>
  <si>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</si>
  <si>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</si>
  <si>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</si>
  <si>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</si>
  <si>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</si>
  <si>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</si>
  <si>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</si>
  <si>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</si>
  <si>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</si>
  <si>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</si>
  <si>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</si>
  <si>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</si>
  <si>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</si>
  <si>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</si>
  <si>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</si>
  <si>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</si>
  <si>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</si>
  <si>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</si>
  <si>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</si>
  <si>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</si>
  <si>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</si>
  <si>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</si>
  <si>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</si>
  <si>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</si>
  <si>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</si>
  <si>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</si>
  <si>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</si>
  <si>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</si>
  <si>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</si>
  <si>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</si>
  <si>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</si>
  <si>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</si>
  <si>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</si>
  <si>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</si>
  <si>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</si>
  <si>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</si>
  <si>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</si>
  <si>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</si>
  <si>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</si>
  <si>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</si>
  <si>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</si>
  <si>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</si>
  <si>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</si>
  <si>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</si>
  <si>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</si>
  <si>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</si>
  <si>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</si>
  <si>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</si>
  <si>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</si>
  <si>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</si>
  <si>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</si>
  <si>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</si>
  <si>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</si>
  <si>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</si>
  <si>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</si>
  <si>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</si>
  <si>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</si>
  <si>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</si>
  <si>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</si>
  <si>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</si>
  <si>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</si>
  <si>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</si>
  <si>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</si>
  <si>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</si>
  <si>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</si>
  <si>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</si>
  <si>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</si>
  <si>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</si>
  <si>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</si>
  <si>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</si>
  <si>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</si>
  <si>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</si>
  <si>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</si>
  <si>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</si>
  <si>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</si>
  <si>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</si>
  <si>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</si>
  <si>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</si>
  <si>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</si>
  <si>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</si>
  <si>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</si>
  <si>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</si>
  <si>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</si>
  <si>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</si>
  <si>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</si>
  <si>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</si>
  <si>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</si>
  <si>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</si>
  <si>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</si>
  <si>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</si>
  <si>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</si>
  <si>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</si>
  <si>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</si>
  <si>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</si>
  <si>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</si>
  <si>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</si>
  <si>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</si>
  <si>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</si>
  <si>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</si>
  <si>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</si>
  <si>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</si>
  <si>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</si>
  <si>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</si>
  <si>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</si>
  <si>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</si>
  <si>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</si>
  <si>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</si>
  <si>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</si>
  <si>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</si>
  <si>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</si>
  <si>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</si>
  <si>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</si>
  <si>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</si>
  <si>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</si>
  <si>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</si>
  <si>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</si>
  <si>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</si>
  <si>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</si>
  <si>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</si>
  <si>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</si>
  <si>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</si>
  <si>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</si>
  <si>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</si>
  <si>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</si>
  <si>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</si>
  <si>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</si>
  <si>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</si>
  <si>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</si>
  <si>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</si>
  <si>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</si>
  <si>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</si>
  <si>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</si>
  <si>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</si>
  <si>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</si>
  <si>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</si>
  <si>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</si>
  <si>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</si>
  <si>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</si>
  <si>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</si>
  <si>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</si>
  <si>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</si>
  <si>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</si>
  <si>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</si>
  <si>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</si>
  <si>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</si>
  <si>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</si>
  <si>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</si>
  <si>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</si>
  <si>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</si>
  <si>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</si>
  <si>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</si>
  <si>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</si>
  <si>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</si>
  <si>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</si>
  <si>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</si>
  <si>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</si>
  <si>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</si>
  <si>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</si>
  <si>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</si>
  <si>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</si>
  <si>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</si>
  <si>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</si>
  <si>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</si>
  <si>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</si>
  <si>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</si>
  <si>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</si>
  <si>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</si>
  <si>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</si>
  <si>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</si>
  <si>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</si>
  <si>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</si>
  <si>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</si>
  <si>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</si>
  <si>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</si>
  <si>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</si>
  <si>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</si>
  <si>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</si>
  <si>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</si>
  <si>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</si>
  <si>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</si>
  <si>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</si>
  <si>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</si>
  <si>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</si>
  <si>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</si>
  <si>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</si>
  <si>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</si>
  <si>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</si>
  <si>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</si>
  <si>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</si>
  <si>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</si>
  <si>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</si>
  <si>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</si>
  <si>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</si>
  <si>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</si>
  <si>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</si>
  <si>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</si>
  <si>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</si>
  <si>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</si>
  <si>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</si>
  <si>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</si>
  <si>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</si>
  <si>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</si>
  <si>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</si>
  <si>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</si>
  <si>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</si>
  <si>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</si>
  <si>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</si>
  <si>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</si>
  <si>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</si>
  <si>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</si>
  <si>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</si>
  <si>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</si>
  <si>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</si>
  <si>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</si>
  <si>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</si>
  <si>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</si>
  <si>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</si>
  <si>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</si>
  <si>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</si>
  <si>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</si>
  <si>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</si>
  <si>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</si>
  <si>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</si>
  <si>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</si>
  <si>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</si>
  <si>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</si>
  <si>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</si>
  <si>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</si>
  <si>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</si>
  <si>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</si>
  <si>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</si>
  <si>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</si>
  <si>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</si>
  <si>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</si>
  <si>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</si>
  <si>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</si>
  <si>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</si>
  <si>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</si>
  <si>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</si>
  <si>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</si>
  <si>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</si>
  <si>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</si>
  <si>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</si>
  <si>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</si>
  <si>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</si>
  <si>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</si>
  <si>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</si>
  <si>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</si>
  <si>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</si>
  <si>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</si>
  <si>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</si>
  <si>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</si>
  <si>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</si>
  <si>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</si>
  <si>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</si>
  <si>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</si>
  <si>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</si>
  <si>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</si>
  <si>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</si>
  <si>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</si>
  <si>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</si>
  <si>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</si>
  <si>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</si>
  <si>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</si>
  <si>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</si>
  <si>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</si>
  <si>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</si>
  <si>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</si>
  <si>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</si>
  <si>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</si>
  <si>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</si>
  <si>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</si>
  <si>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</si>
  <si>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</si>
  <si>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</si>
  <si>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</si>
  <si>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</si>
  <si>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</si>
  <si>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</si>
  <si>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</si>
  <si>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</si>
  <si>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</si>
  <si>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</si>
  <si>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</si>
  <si>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</si>
  <si>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</si>
  <si>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</si>
  <si>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</si>
  <si>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</si>
  <si>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</si>
  <si>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</si>
  <si>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</si>
  <si>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</si>
  <si>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</si>
  <si>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</si>
  <si>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</si>
  <si>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</si>
  <si>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</si>
  <si>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</si>
  <si>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</si>
  <si>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</si>
  <si>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</si>
  <si>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</si>
  <si>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</si>
  <si>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</si>
  <si>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</si>
  <si>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</si>
  <si>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</si>
  <si>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</si>
  <si>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</si>
  <si>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</si>
  <si>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</si>
  <si>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</si>
  <si>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</si>
  <si>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</si>
  <si>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</si>
  <si>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</si>
  <si>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</si>
  <si>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</si>
  <si>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</si>
  <si>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</si>
  <si>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</si>
  <si>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</si>
  <si>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</si>
  <si>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</si>
  <si>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</si>
  <si>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</si>
  <si>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</si>
  <si>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</si>
  <si>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</si>
  <si>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</si>
  <si>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</si>
  <si>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</si>
  <si>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</si>
  <si>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</si>
  <si>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</si>
  <si>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</si>
  <si>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</si>
  <si>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</si>
  <si>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</si>
  <si>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</si>
  <si>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</si>
  <si>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</si>
  <si>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</si>
  <si>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</si>
  <si>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</si>
  <si>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</si>
  <si>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</si>
  <si>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</si>
  <si>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</si>
  <si>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</si>
  <si>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</si>
  <si>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</si>
  <si>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</si>
  <si>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</si>
  <si>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</si>
  <si>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</si>
  <si>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</si>
  <si>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</si>
  <si>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</si>
  <si>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</si>
  <si>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</si>
  <si>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</si>
  <si>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</si>
  <si>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</si>
  <si>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</si>
  <si>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</si>
  <si>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</si>
  <si>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</si>
  <si>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</si>
  <si>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</si>
  <si>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</si>
  <si>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</si>
  <si>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</si>
  <si>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</si>
  <si>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</si>
  <si>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</si>
  <si>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</si>
  <si>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</si>
  <si>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</si>
  <si>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</si>
  <si>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</si>
  <si>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</si>
  <si>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</si>
  <si>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</si>
  <si>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</si>
  <si>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</si>
  <si>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</si>
  <si>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</si>
  <si>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</si>
  <si>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</si>
  <si>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</si>
  <si>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</si>
  <si>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</si>
  <si>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</si>
  <si>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</si>
  <si>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</si>
  <si>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</si>
  <si>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</si>
  <si>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</si>
  <si>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</si>
  <si>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</si>
  <si>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</si>
  <si>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</si>
  <si>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</si>
  <si>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</si>
  <si>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</si>
  <si>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</si>
  <si>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</si>
  <si>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</si>
  <si>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</si>
  <si>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</si>
  <si>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</si>
  <si>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</si>
  <si>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</si>
  <si>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</si>
  <si>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</si>
  <si>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</si>
  <si>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</si>
  <si>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</si>
  <si>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</si>
  <si>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</si>
  <si>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</si>
  <si>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</si>
  <si>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</si>
  <si>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</si>
  <si>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</si>
  <si>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</si>
  <si>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</si>
  <si>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</si>
  <si>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</si>
  <si>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</si>
  <si>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</si>
  <si>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</si>
  <si>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</si>
  <si>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</si>
  <si>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</si>
  <si>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</si>
  <si>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</si>
  <si>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</si>
  <si>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</si>
  <si>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</si>
  <si>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</si>
  <si>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</si>
  <si>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</si>
  <si>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</si>
  <si>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</si>
  <si>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</si>
  <si>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</si>
  <si>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</si>
  <si>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</si>
  <si>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</si>
  <si>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</si>
  <si>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</si>
  <si>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</si>
  <si>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</si>
  <si>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</si>
  <si>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</si>
  <si>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</si>
  <si>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</si>
  <si>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</si>
  <si>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</si>
  <si>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</si>
  <si>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</si>
  <si>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</si>
  <si>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</si>
  <si>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</si>
  <si>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</si>
  <si>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</si>
  <si>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</si>
  <si>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</si>
  <si>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</si>
  <si>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</si>
  <si>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</si>
  <si>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</si>
  <si>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</si>
  <si>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</si>
  <si>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</si>
  <si>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</si>
  <si>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</si>
  <si>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</si>
  <si>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</si>
  <si>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</si>
  <si>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</si>
  <si>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</si>
  <si>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</si>
  <si>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</si>
  <si>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</si>
  <si>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</si>
  <si>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</si>
  <si>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</si>
  <si>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</si>
  <si>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</si>
  <si>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</si>
  <si>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</si>
  <si>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</si>
  <si>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</si>
  <si>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</si>
  <si>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</si>
  <si>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</si>
  <si>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</si>
  <si>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</si>
  <si>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</si>
  <si>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</si>
  <si>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</si>
  <si>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</si>
  <si>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</si>
  <si>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</si>
  <si>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</si>
  <si>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</si>
  <si>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</si>
  <si>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</si>
  <si>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</si>
  <si>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</si>
  <si>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</si>
  <si>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</si>
  <si>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</si>
  <si>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</si>
  <si>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</si>
  <si>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</si>
  <si>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</si>
  <si>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</si>
  <si>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</si>
  <si>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</si>
  <si>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</si>
  <si>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</si>
  <si>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</si>
  <si>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</si>
  <si>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</si>
  <si>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</si>
  <si>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</si>
  <si>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</si>
  <si>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</si>
  <si>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</si>
  <si>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</si>
  <si>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</si>
  <si>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</si>
  <si>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</si>
  <si>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</si>
  <si>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</si>
  <si>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</si>
  <si>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</si>
  <si>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</si>
  <si>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</si>
  <si>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</si>
  <si>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</si>
  <si>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</si>
  <si>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</si>
  <si>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</si>
  <si>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</si>
  <si>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</si>
  <si>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</si>
  <si>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</si>
  <si>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</si>
  <si>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</si>
  <si>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</si>
  <si>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</si>
  <si>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</si>
  <si>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</si>
  <si>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</si>
  <si>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</si>
  <si>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</si>
  <si>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</si>
  <si>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</si>
  <si>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</si>
  <si>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</si>
  <si>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</si>
  <si>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</si>
  <si>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</si>
  <si>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</si>
  <si>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</si>
  <si>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</si>
  <si>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</si>
  <si>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</si>
  <si>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</si>
  <si>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</si>
  <si>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</si>
  <si>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</si>
  <si>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</si>
  <si>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</si>
  <si>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</si>
  <si>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</si>
  <si>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</si>
  <si>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</si>
  <si>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</si>
  <si>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</si>
  <si>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</si>
  <si>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</si>
  <si>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</si>
  <si>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</si>
  <si>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</si>
  <si>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</si>
  <si>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</si>
  <si>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</si>
  <si>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</si>
  <si>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</si>
  <si>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</si>
  <si>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</si>
  <si>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</si>
  <si>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</si>
  <si>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</si>
  <si>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</si>
  <si>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</si>
  <si>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</si>
  <si>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</si>
  <si>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</si>
  <si>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</si>
  <si>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</si>
  <si>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</si>
  <si>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</si>
  <si>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</si>
  <si>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</si>
  <si>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</si>
  <si>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</si>
  <si>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</si>
  <si>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</si>
  <si>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</si>
  <si>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</si>
  <si>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</si>
  <si>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</si>
  <si>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</si>
  <si>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</si>
  <si>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</si>
  <si>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</si>
  <si>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</si>
  <si>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</si>
  <si>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</si>
  <si>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</si>
  <si>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</si>
  <si>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</si>
  <si>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</si>
  <si>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</si>
  <si>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</si>
  <si>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</si>
  <si>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</si>
  <si>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</si>
  <si>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</si>
  <si>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</si>
  <si>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</si>
  <si>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</si>
  <si>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</si>
  <si>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</si>
  <si>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</si>
  <si>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</si>
  <si>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</si>
  <si>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</si>
  <si>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</si>
  <si>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</si>
  <si>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</si>
  <si>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</si>
  <si>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</si>
  <si>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</si>
  <si>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</si>
  <si>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</si>
  <si>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</si>
  <si>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</si>
  <si>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</si>
  <si>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</si>
  <si>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</si>
  <si>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</si>
  <si>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</si>
  <si>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</si>
  <si>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</si>
  <si>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</si>
  <si>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</si>
  <si>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</si>
  <si>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</si>
  <si>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</si>
  <si>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</si>
  <si>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</si>
  <si>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</si>
  <si>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</si>
  <si>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</si>
  <si>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</si>
  <si>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</si>
  <si>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</si>
  <si>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</si>
  <si>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</si>
  <si>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</si>
  <si>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</si>
  <si>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</si>
  <si>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</si>
  <si>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</si>
  <si>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</si>
  <si>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</si>
  <si>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</si>
  <si>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</si>
  <si>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</si>
  <si>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</si>
  <si>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</si>
  <si>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</si>
  <si>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</si>
  <si>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</si>
  <si>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</si>
  <si>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</si>
  <si>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</si>
  <si>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</si>
  <si>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</si>
  <si>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</si>
  <si>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</si>
  <si>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</si>
  <si>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</si>
  <si>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</si>
  <si>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</si>
  <si>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</si>
  <si>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</si>
  <si>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</si>
  <si>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</si>
  <si>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</si>
  <si>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</si>
  <si>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</si>
  <si>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</si>
  <si>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</si>
  <si>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</si>
  <si>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</si>
  <si>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</si>
  <si>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</si>
  <si>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</si>
  <si>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</si>
  <si>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</si>
  <si>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</si>
  <si>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</si>
  <si>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</si>
  <si>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</si>
  <si>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</si>
  <si>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</si>
  <si>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</si>
  <si>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</si>
  <si>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</si>
  <si>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</si>
  <si>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</si>
  <si>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</si>
  <si>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</si>
  <si>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</si>
  <si>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</si>
  <si>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</si>
  <si>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</si>
  <si>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</si>
  <si>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</si>
  <si>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</si>
  <si>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</si>
  <si>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</si>
  <si>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</si>
  <si>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</si>
  <si>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</si>
  <si>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</si>
  <si>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</si>
  <si>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</si>
  <si>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</si>
  <si>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</si>
  <si>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</si>
  <si>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</si>
  <si>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</si>
  <si>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</si>
  <si>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</si>
  <si>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</si>
  <si>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</si>
  <si>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</si>
  <si>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</si>
  <si>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</si>
  <si>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</si>
  <si>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</si>
  <si>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</si>
  <si>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</si>
  <si>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</si>
  <si>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</si>
  <si>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</si>
  <si>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</si>
  <si>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</si>
  <si>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</si>
  <si>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</si>
  <si>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</si>
  <si>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</si>
  <si>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</si>
  <si>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</si>
  <si>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</si>
  <si>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</si>
  <si>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</si>
  <si>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</si>
  <si>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</si>
  <si>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</si>
  <si>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</si>
  <si>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</si>
  <si>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</si>
  <si>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</si>
  <si>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</si>
  <si>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</si>
  <si>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</si>
  <si>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</si>
  <si>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</si>
  <si>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</si>
  <si>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</si>
  <si>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</si>
  <si>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</si>
  <si>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</si>
  <si>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</si>
  <si>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</si>
  <si>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</si>
  <si>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</si>
  <si>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</si>
  <si>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</si>
  <si>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</si>
  <si>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</si>
  <si>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</si>
  <si>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</si>
  <si>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</si>
  <si>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</si>
  <si>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</si>
  <si>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</si>
  <si>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</si>
  <si>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</si>
  <si>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</si>
  <si>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</si>
  <si>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</si>
  <si>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</si>
  <si>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</si>
  <si>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</si>
  <si>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</si>
  <si>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</si>
  <si>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</si>
  <si>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</si>
  <si>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</si>
  <si>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</si>
  <si>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</si>
  <si>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</si>
  <si>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</si>
  <si>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</si>
  <si>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</si>
  <si>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</si>
  <si>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</si>
  <si>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</si>
  <si>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</si>
  <si>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</si>
  <si>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</si>
  <si>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</si>
  <si>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</si>
  <si>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</si>
  <si>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</si>
  <si>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</si>
  <si>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</si>
  <si>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</si>
  <si>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</si>
  <si>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</si>
  <si>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</si>
  <si>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</si>
  <si>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</si>
  <si>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</si>
  <si>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</si>
  <si>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</si>
  <si>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</si>
  <si>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</si>
  <si>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</si>
  <si>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</si>
  <si>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</si>
  <si>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</si>
  <si>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</si>
  <si>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</si>
  <si>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</si>
  <si>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</si>
  <si>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</si>
  <si>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</si>
  <si>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</si>
  <si>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</si>
  <si>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</si>
  <si>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</si>
  <si>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</si>
  <si>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</si>
  <si>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</si>
  <si>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</si>
  <si>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</si>
  <si>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</si>
  <si>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</si>
  <si>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</si>
  <si>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</si>
  <si>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</si>
  <si>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</si>
  <si>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</si>
  <si>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</si>
  <si>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</si>
  <si>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</si>
  <si>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</si>
  <si>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</si>
  <si>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</si>
  <si>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</si>
  <si>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</si>
  <si>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</si>
  <si>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</si>
  <si>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</si>
  <si>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</si>
  <si>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</si>
  <si>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</si>
  <si>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</si>
  <si>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</si>
  <si>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</si>
  <si>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</si>
  <si>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</si>
  <si>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</si>
  <si>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</si>
  <si>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</si>
  <si>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</si>
  <si>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</si>
  <si>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</si>
  <si>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</si>
  <si>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</si>
  <si>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</si>
  <si>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</si>
  <si>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</si>
  <si>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</si>
  <si>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</si>
  <si>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</si>
  <si>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</si>
  <si>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</si>
  <si>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</si>
  <si>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</si>
  <si>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</si>
  <si>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</si>
  <si>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</si>
  <si>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</si>
  <si>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</si>
  <si>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</si>
  <si>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</si>
  <si>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</si>
  <si>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</si>
  <si>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</si>
  <si>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</si>
  <si>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</si>
  <si>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</si>
  <si>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</si>
  <si>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</si>
  <si>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</si>
  <si>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</si>
  <si>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</si>
  <si>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</si>
  <si>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</si>
  <si>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</si>
  <si>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</si>
  <si>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</si>
  <si>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</si>
  <si>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</si>
  <si>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</si>
  <si>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</si>
  <si>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</si>
  <si>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</si>
  <si>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</si>
  <si>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</si>
  <si>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</si>
  <si>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</si>
  <si>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</si>
  <si>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</si>
  <si>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</si>
  <si>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</si>
  <si>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</si>
  <si>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</si>
  <si>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</si>
  <si>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</si>
  <si>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</si>
  <si>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</si>
  <si>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</si>
  <si>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</si>
  <si>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</si>
  <si>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</si>
  <si>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</si>
  <si>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</si>
  <si>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</si>
  <si>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</si>
  <si>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</si>
  <si>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</si>
  <si>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</si>
  <si>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</si>
  <si>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</si>
  <si>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</si>
  <si>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</si>
  <si>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</si>
  <si>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</si>
  <si>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</si>
  <si>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</si>
  <si>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</si>
  <si>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</si>
  <si>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</si>
  <si>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</si>
  <si>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</si>
  <si>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</si>
  <si>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</si>
  <si>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</si>
  <si>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</si>
  <si>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</si>
  <si>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</si>
  <si>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</si>
  <si>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</si>
  <si>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</si>
  <si>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</si>
  <si>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</si>
  <si>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</si>
  <si>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</si>
  <si>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</si>
  <si>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</si>
  <si>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</si>
  <si>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</si>
  <si>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</si>
  <si>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</si>
  <si>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</si>
  <si>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</si>
  <si>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</si>
  <si>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</si>
  <si>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</si>
  <si>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</si>
  <si>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</si>
  <si>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</si>
  <si>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</si>
  <si>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</si>
  <si>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</si>
  <si>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</si>
  <si>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</si>
  <si>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</si>
  <si>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</si>
  <si>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</si>
  <si>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</si>
  <si>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</si>
  <si>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</si>
  <si>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</si>
  <si>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</si>
  <si>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</si>
  <si>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</si>
  <si>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</si>
  <si>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</si>
  <si>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</si>
  <si>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</si>
  <si>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</si>
  <si>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</si>
  <si>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</si>
  <si>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</si>
  <si>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</si>
  <si>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</si>
  <si>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</si>
  <si>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</si>
  <si>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</si>
  <si>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</si>
  <si>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</si>
  <si>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</si>
  <si>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</si>
  <si>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</si>
  <si>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</si>
  <si>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</si>
  <si>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</si>
  <si>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</si>
  <si>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</si>
  <si>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</si>
  <si>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</si>
  <si>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</si>
  <si>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</si>
  <si>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</si>
  <si>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</si>
  <si>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</si>
  <si>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</si>
  <si>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</si>
  <si>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</si>
  <si>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</si>
  <si>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</si>
  <si>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</si>
  <si>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</si>
  <si>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</si>
  <si>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</si>
  <si>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</si>
  <si>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</si>
  <si>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</si>
  <si>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</si>
  <si>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</si>
  <si>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</si>
  <si>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</si>
  <si>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</si>
  <si>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</si>
  <si>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</si>
  <si>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</si>
  <si>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</si>
  <si>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</si>
  <si>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</si>
  <si>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</si>
  <si>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</si>
  <si>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</si>
  <si>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</si>
  <si>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</si>
  <si>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</si>
  <si>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</si>
  <si>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</si>
  <si>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</si>
  <si>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</si>
  <si>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</si>
  <si>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</si>
  <si>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</si>
  <si>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</si>
  <si>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</si>
  <si>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</si>
  <si>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</si>
  <si>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</si>
  <si>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</si>
  <si>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</si>
  <si>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</si>
  <si>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</si>
  <si>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</si>
  <si>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</si>
  <si>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</si>
  <si>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</si>
  <si>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</si>
  <si>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</si>
  <si>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</si>
  <si>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</si>
  <si>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</si>
  <si>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</si>
  <si>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</si>
  <si>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</si>
  <si>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</si>
  <si>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</si>
  <si>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</si>
  <si>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</si>
  <si>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</si>
  <si>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</si>
  <si>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</si>
  <si>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</si>
  <si>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</si>
  <si>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</si>
  <si>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</si>
  <si>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</si>
  <si>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</si>
  <si>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</si>
  <si>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</si>
  <si>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</si>
  <si>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</si>
  <si>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</si>
  <si>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</si>
  <si>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</si>
  <si>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</si>
  <si>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</si>
  <si>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</si>
  <si>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</si>
  <si>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</si>
  <si>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</si>
  <si>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</si>
  <si>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</si>
  <si>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</si>
  <si>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</si>
  <si>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</si>
  <si>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</si>
  <si>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</si>
  <si>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</si>
  <si>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</si>
  <si>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</si>
  <si>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</si>
  <si>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</si>
  <si>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</si>
  <si>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</si>
  <si>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</si>
  <si>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</si>
  <si>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</si>
  <si>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</si>
  <si>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</si>
  <si>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</si>
  <si>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</si>
  <si>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</si>
  <si>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</si>
  <si>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</si>
  <si>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</si>
  <si>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</si>
  <si>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</si>
  <si>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</si>
  <si>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</si>
  <si>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</si>
  <si>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</si>
  <si>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</si>
  <si>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</si>
  <si>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</si>
  <si>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</si>
  <si>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</si>
  <si>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</si>
  <si>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</si>
  <si>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</si>
  <si>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</si>
  <si>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</si>
  <si>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</si>
  <si>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</si>
  <si>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</si>
  <si>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</si>
  <si>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</si>
  <si>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</si>
  <si>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</si>
  <si>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</si>
  <si>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</si>
  <si>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</si>
  <si>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</si>
  <si>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</si>
  <si>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</si>
  <si>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</si>
  <si>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</si>
  <si>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</si>
  <si>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</si>
  <si>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</si>
  <si>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</si>
  <si>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</si>
  <si>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</si>
  <si>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</si>
  <si>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</si>
  <si>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</si>
  <si>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</si>
  <si>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</si>
  <si>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</si>
  <si>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</si>
  <si>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</si>
  <si>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</si>
  <si>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</si>
  <si>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</si>
  <si>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</si>
  <si>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</si>
  <si>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</si>
  <si>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</si>
  <si>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</si>
  <si>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</si>
  <si>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</si>
  <si>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</si>
  <si>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</si>
  <si>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</si>
  <si>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</si>
  <si>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</si>
  <si>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</si>
  <si>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</si>
  <si>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</si>
  <si>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</si>
  <si>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</si>
  <si>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</si>
  <si>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</si>
  <si>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</si>
  <si>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</si>
  <si>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</si>
  <si>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</si>
  <si>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</si>
  <si>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</si>
  <si>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</si>
  <si>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</si>
  <si>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</si>
  <si>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</si>
  <si>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</si>
  <si>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</si>
  <si>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</si>
  <si>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</si>
  <si>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</si>
  <si>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</si>
  <si>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</si>
  <si>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</si>
  <si>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</si>
  <si>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</si>
  <si>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</si>
  <si>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</si>
  <si>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</si>
  <si>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</si>
  <si>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</si>
  <si>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</si>
  <si>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</si>
  <si>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</si>
  <si>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</si>
  <si>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</si>
  <si>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</si>
  <si>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</si>
  <si>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</si>
  <si>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</si>
  <si>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</si>
  <si>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</si>
  <si>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</si>
  <si>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</si>
  <si>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</si>
  <si>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</si>
  <si>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</si>
  <si>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</si>
  <si>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</si>
  <si>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</si>
  <si>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</si>
  <si>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</si>
  <si>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</si>
  <si>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</si>
  <si>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</si>
  <si>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</si>
  <si>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</si>
  <si>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</si>
  <si>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</si>
  <si>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</si>
  <si>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</si>
  <si>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</si>
  <si>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</si>
  <si>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</si>
  <si>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</si>
  <si>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</si>
  <si>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</si>
  <si>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</si>
  <si>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</si>
  <si>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</si>
  <si>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</si>
  <si>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</si>
  <si>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</si>
  <si>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</si>
  <si>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</si>
  <si>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</si>
  <si>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</si>
  <si>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</si>
  <si>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</si>
  <si>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</si>
  <si>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</si>
  <si>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</si>
  <si>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</si>
  <si>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</si>
  <si>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</si>
  <si>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</si>
  <si>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</si>
  <si>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</si>
  <si>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</si>
  <si>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</si>
  <si>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</si>
  <si>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</si>
  <si>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</si>
  <si>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</si>
  <si>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</si>
  <si>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</si>
  <si>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</si>
  <si>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</si>
  <si>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</si>
  <si>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</si>
  <si>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</si>
  <si>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</si>
  <si>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</si>
  <si>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</si>
  <si>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</si>
  <si>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</si>
  <si>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</si>
  <si>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</si>
  <si>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</si>
  <si>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</si>
  <si>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</si>
  <si>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</si>
  <si>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</si>
  <si>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</si>
  <si>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</si>
  <si>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</si>
  <si>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</si>
  <si>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</si>
  <si>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</si>
  <si>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</si>
  <si>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</si>
  <si>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</si>
  <si>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</si>
  <si>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</si>
  <si>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</si>
  <si>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</si>
  <si>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</si>
  <si>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</si>
  <si>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</si>
  <si>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</si>
  <si>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</si>
  <si>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</si>
  <si>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</si>
  <si>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</si>
  <si>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</si>
  <si>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</si>
  <si>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</si>
  <si>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</si>
  <si>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</si>
  <si>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</si>
  <si>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</si>
  <si>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</si>
  <si>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</si>
  <si>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</si>
  <si>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</si>
  <si>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</si>
  <si>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</si>
  <si>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</si>
  <si>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</si>
  <si>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</si>
  <si>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</si>
  <si>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</si>
  <si>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</si>
  <si>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</si>
  <si>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</si>
  <si>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</si>
  <si>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</si>
  <si>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</si>
  <si>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</si>
  <si>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</si>
  <si>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</si>
  <si>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</si>
  <si>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</si>
  <si>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</si>
  <si>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</si>
  <si>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</si>
  <si>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</si>
  <si>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</si>
  <si>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</si>
  <si>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</si>
  <si>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</si>
  <si>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</si>
  <si>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</si>
  <si>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</si>
  <si>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</si>
  <si>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</si>
  <si>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</si>
  <si>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</si>
  <si>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</si>
  <si>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</si>
  <si>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</si>
  <si>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</si>
  <si>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</si>
  <si>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</si>
  <si>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</si>
  <si>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</si>
  <si>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</si>
  <si>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</si>
  <si>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</si>
  <si>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</si>
  <si>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</si>
  <si>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</si>
  <si>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</si>
  <si>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</si>
  <si>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</si>
  <si>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</si>
  <si>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</si>
  <si>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</si>
  <si>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</si>
  <si>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</si>
  <si>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</si>
  <si>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</si>
  <si>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</si>
  <si>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</si>
  <si>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</si>
  <si>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</si>
  <si>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</si>
  <si>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</si>
  <si>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</si>
  <si>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</si>
  <si>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</si>
  <si>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</si>
  <si>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</si>
  <si>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</si>
  <si>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</si>
  <si>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</si>
  <si>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</si>
  <si>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</si>
  <si>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</si>
  <si>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</si>
  <si>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</si>
  <si>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</si>
  <si>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</si>
  <si>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</si>
  <si>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</si>
  <si>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</si>
  <si>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</si>
  <si>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</si>
  <si>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</si>
  <si>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</si>
  <si>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</si>
  <si>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</si>
  <si>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</si>
  <si>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</si>
  <si>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</si>
  <si>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</si>
  <si>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</si>
  <si>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</si>
  <si>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</si>
  <si>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</si>
  <si>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</si>
  <si>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</si>
  <si>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</si>
  <si>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</si>
  <si>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</si>
  <si>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</si>
  <si>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</si>
  <si>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</si>
  <si>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</si>
  <si>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</si>
  <si>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</si>
  <si>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</si>
  <si>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</si>
  <si>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</si>
  <si>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</si>
  <si>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</si>
  <si>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</si>
  <si>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</si>
  <si>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</si>
  <si>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</si>
  <si>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</si>
  <si>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</si>
  <si>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</si>
  <si>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</si>
  <si>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</si>
  <si>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</si>
  <si>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</si>
  <si>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</si>
  <si>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</si>
  <si>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</si>
  <si>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</si>
  <si>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</si>
  <si>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</si>
  <si>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</si>
  <si>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</si>
  <si>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</si>
  <si>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</si>
  <si>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</si>
  <si>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</si>
  <si>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</si>
  <si>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</si>
  <si>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</si>
  <si>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</si>
  <si>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</si>
  <si>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</si>
  <si>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</si>
  <si>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</si>
  <si>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</si>
  <si>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</si>
  <si>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</si>
  <si>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</si>
  <si>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</si>
  <si>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</si>
  <si>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</si>
  <si>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</si>
  <si>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</si>
  <si>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</si>
  <si>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</si>
  <si>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</si>
  <si>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</si>
  <si>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</si>
  <si>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</si>
  <si>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</si>
  <si>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</si>
  <si>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</si>
  <si>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</si>
  <si>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</si>
  <si>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</si>
  <si>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</si>
  <si>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</si>
  <si>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</si>
  <si>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</si>
  <si>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</si>
  <si>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</si>
  <si>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</si>
  <si>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</si>
  <si>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</si>
  <si>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</si>
  <si>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</si>
  <si>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</si>
  <si>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</si>
  <si>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</si>
  <si>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</si>
  <si>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</si>
  <si>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</si>
  <si>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</si>
  <si>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</si>
  <si>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</si>
  <si>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</si>
  <si>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</si>
  <si>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</si>
  <si>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</si>
  <si>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</si>
  <si>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</si>
  <si>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</si>
  <si>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</si>
  <si>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</si>
  <si>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</si>
  <si>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</si>
  <si>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</si>
  <si>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</si>
  <si>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</si>
  <si>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</si>
  <si>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</si>
  <si>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</si>
  <si>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</si>
  <si>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</si>
  <si>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</si>
  <si>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</si>
  <si>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</si>
  <si>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</si>
  <si>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</si>
  <si>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</si>
  <si>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</si>
  <si>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</si>
  <si>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</si>
  <si>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</si>
  <si>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</si>
  <si>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</si>
  <si>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</si>
  <si>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</si>
  <si>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</si>
  <si>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</si>
  <si>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</si>
  <si>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</si>
  <si>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</si>
  <si>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</si>
  <si>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</si>
  <si>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</si>
  <si>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</si>
  <si>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</si>
  <si>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</si>
  <si>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</si>
  <si>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</si>
  <si>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</si>
  <si>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</si>
  <si>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</si>
  <si>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</si>
  <si>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</si>
  <si>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</si>
  <si>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</si>
  <si>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</si>
  <si>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</si>
  <si>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</si>
  <si>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</si>
  <si>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</si>
  <si>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</si>
  <si>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</si>
  <si>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</si>
  <si>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</si>
  <si>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</si>
  <si>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</si>
  <si>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</si>
  <si>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</si>
  <si>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</si>
  <si>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</si>
  <si>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</si>
  <si>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</si>
  <si>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</si>
  <si>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</si>
  <si>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</si>
  <si>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</si>
  <si>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</si>
  <si>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</si>
  <si>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</si>
  <si>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</si>
  <si>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</si>
  <si>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</si>
  <si>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</si>
  <si>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</si>
  <si>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</si>
  <si>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</si>
  <si>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</si>
  <si>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</si>
  <si>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</si>
  <si>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</si>
  <si>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</si>
  <si>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</si>
  <si>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</si>
  <si>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</si>
  <si>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</si>
  <si>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</si>
  <si>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</si>
  <si>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</si>
  <si>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</si>
  <si>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</si>
  <si>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</si>
  <si>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</si>
  <si>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</si>
  <si>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</si>
  <si>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</si>
  <si>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</si>
  <si>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</si>
  <si>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</si>
  <si>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</si>
  <si>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</si>
  <si>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</si>
  <si>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</si>
  <si>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</si>
  <si>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</si>
  <si>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</si>
  <si>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</si>
  <si>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</si>
  <si>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</si>
  <si>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</si>
  <si>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</si>
  <si>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</si>
  <si>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</si>
  <si>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</si>
  <si>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</si>
  <si>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</si>
  <si>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</si>
  <si>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</si>
  <si>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</si>
  <si>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</si>
  <si>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</si>
  <si>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</si>
  <si>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</si>
  <si>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</si>
  <si>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</si>
  <si>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</si>
  <si>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</si>
  <si>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</si>
  <si>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</si>
  <si>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</si>
  <si>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</si>
  <si>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</si>
  <si>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</si>
  <si>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</si>
  <si>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</si>
  <si>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</si>
  <si>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</si>
  <si>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</si>
  <si>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</si>
  <si>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</si>
  <si>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</si>
  <si>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</si>
  <si>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</si>
  <si>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</si>
  <si>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</si>
  <si>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</si>
  <si>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</si>
  <si>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</si>
  <si>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</si>
  <si>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</si>
  <si>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</si>
  <si>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</si>
  <si>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</si>
  <si>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</si>
  <si>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</si>
  <si>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</si>
  <si>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</si>
  <si>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</si>
  <si>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</si>
  <si>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</si>
  <si>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</si>
  <si>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</si>
  <si>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</si>
  <si>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</si>
  <si>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</si>
  <si>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</si>
  <si>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</si>
  <si>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</si>
  <si>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</si>
  <si>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</si>
  <si>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</si>
  <si>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</si>
  <si>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</si>
  <si>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</si>
  <si>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</si>
  <si>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</si>
  <si>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</si>
  <si>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</si>
  <si>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</si>
  <si>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</si>
  <si>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</si>
  <si>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</si>
  <si>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</si>
  <si>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</si>
  <si>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</si>
  <si>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</si>
  <si>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</si>
  <si>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</si>
  <si>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</si>
  <si>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</si>
  <si>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</si>
  <si>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</si>
  <si>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</si>
  <si>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</si>
  <si>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</si>
  <si>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</si>
  <si>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</si>
  <si>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</si>
  <si>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</si>
  <si>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</si>
  <si>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</si>
  <si>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</si>
  <si>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</si>
  <si>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</si>
  <si>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</si>
  <si>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</si>
  <si>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</si>
  <si>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</si>
  <si>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</si>
  <si>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</si>
  <si>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</si>
  <si>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</si>
  <si>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</si>
  <si>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</si>
  <si>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</si>
  <si>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</si>
  <si>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</si>
  <si>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</si>
  <si>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</si>
  <si>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</si>
  <si>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</si>
  <si>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</si>
  <si>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</si>
  <si>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</si>
  <si>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</si>
  <si>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</si>
  <si>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</si>
  <si>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</si>
  <si>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</si>
  <si>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</si>
  <si>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</si>
  <si>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</si>
  <si>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</si>
  <si>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</si>
  <si>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</si>
  <si>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</si>
  <si>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</si>
  <si>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</si>
  <si>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</si>
  <si>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</si>
  <si>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</si>
  <si>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</si>
  <si>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</si>
  <si>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</si>
  <si>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</si>
  <si>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</si>
  <si>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</si>
  <si>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</si>
  <si>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</si>
  <si>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</si>
  <si>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</si>
  <si>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</si>
  <si>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</si>
  <si>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</si>
  <si>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</si>
  <si>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</si>
  <si>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</si>
  <si>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</si>
  <si>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</si>
  <si>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</si>
  <si>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</si>
  <si>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</si>
  <si>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</si>
  <si>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</si>
  <si>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</si>
  <si>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</si>
  <si>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</si>
  <si>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</si>
  <si>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</si>
  <si>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</si>
  <si>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</si>
  <si>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</si>
  <si>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</si>
  <si>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</si>
  <si>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</si>
  <si>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</si>
  <si>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</si>
  <si>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</si>
  <si>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</si>
  <si>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</si>
  <si>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</si>
  <si>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</si>
  <si>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</si>
  <si>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</si>
  <si>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</si>
  <si>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</si>
  <si>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</si>
  <si>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</si>
  <si>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</si>
  <si>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</si>
  <si>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</si>
  <si>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</si>
  <si>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</si>
  <si>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</si>
  <si>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</si>
  <si>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</si>
  <si>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</si>
  <si>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</si>
  <si>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</si>
  <si>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</si>
  <si>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</si>
  <si>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</si>
  <si>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</si>
  <si>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</si>
  <si>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</si>
  <si>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</si>
  <si>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</si>
  <si>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</si>
  <si>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</si>
  <si>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</si>
  <si>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</si>
  <si>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</si>
  <si>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</si>
  <si>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</si>
  <si>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</si>
  <si>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</si>
  <si>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</si>
  <si>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</si>
  <si>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</si>
  <si>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</si>
  <si>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</si>
  <si>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</si>
  <si>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</si>
  <si>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</si>
  <si>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</si>
  <si>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</si>
  <si>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</si>
  <si>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</si>
  <si>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</si>
  <si>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</si>
  <si>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</si>
  <si>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</si>
  <si>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</si>
  <si>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</si>
  <si>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</si>
  <si>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</si>
  <si>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</si>
  <si>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</si>
  <si>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</si>
  <si>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</si>
  <si>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</si>
  <si>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</si>
  <si>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</si>
  <si>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</si>
  <si>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</si>
  <si>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</si>
  <si>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</si>
  <si>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</si>
  <si>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</si>
  <si>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</si>
  <si>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</si>
  <si>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</si>
  <si>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</si>
  <si>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</si>
  <si>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</si>
  <si>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</si>
  <si>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</si>
  <si>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</si>
  <si>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</si>
  <si>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</si>
  <si>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</si>
  <si>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</si>
  <si>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</si>
  <si>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</si>
  <si>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</si>
  <si>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</si>
  <si>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</si>
  <si>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</si>
  <si>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</si>
  <si>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</si>
  <si>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</si>
  <si>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</si>
  <si>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</si>
  <si>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</si>
  <si>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</si>
  <si>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</si>
  <si>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</si>
  <si>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</si>
  <si>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</si>
  <si>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</si>
  <si>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</si>
  <si>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</si>
  <si>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</si>
  <si>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</si>
  <si>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</si>
  <si>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</si>
  <si>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</si>
  <si>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</si>
  <si>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</si>
  <si>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</si>
  <si>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</si>
  <si>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</si>
  <si>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</si>
  <si>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</si>
  <si>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</si>
  <si>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</si>
  <si>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</si>
  <si>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</si>
  <si>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</si>
  <si>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</si>
  <si>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</si>
  <si>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</si>
  <si>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</si>
  <si>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</si>
  <si>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</si>
  <si>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</si>
  <si>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</si>
  <si>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</si>
  <si>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</si>
  <si>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</si>
  <si>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</si>
  <si>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</si>
  <si>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</si>
  <si>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</si>
  <si>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</si>
  <si>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</si>
  <si>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</si>
  <si>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</si>
  <si>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</si>
  <si>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</si>
  <si>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</si>
  <si>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</si>
  <si>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</si>
  <si>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</si>
  <si>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</si>
  <si>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</si>
  <si>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</si>
  <si>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</si>
  <si>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</si>
  <si>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</si>
  <si>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</si>
  <si>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</si>
  <si>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</si>
  <si>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</si>
  <si>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</si>
  <si>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</si>
  <si>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</si>
  <si>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</si>
  <si>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</si>
  <si>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</si>
  <si>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</si>
  <si>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</si>
  <si>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</si>
  <si>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</si>
  <si>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</si>
  <si>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</si>
  <si>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</si>
  <si>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</si>
  <si>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</si>
  <si>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</si>
  <si>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</si>
  <si>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</si>
  <si>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</si>
  <si>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</si>
  <si>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</si>
  <si>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</si>
  <si>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</si>
  <si>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</si>
  <si>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</si>
  <si>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</si>
  <si>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</si>
  <si>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</si>
  <si>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</si>
  <si>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</si>
  <si>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</si>
  <si>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</si>
  <si>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</si>
  <si>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</si>
  <si>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</si>
  <si>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</si>
  <si>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</si>
  <si>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</si>
  <si>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</si>
  <si>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</si>
  <si>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</si>
  <si>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</si>
  <si>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</si>
  <si>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</si>
  <si>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</si>
  <si>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</si>
  <si>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</si>
  <si>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</si>
  <si>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</si>
  <si>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</si>
  <si>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</si>
  <si>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</si>
  <si>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</si>
  <si>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</si>
  <si>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</si>
  <si>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</si>
  <si>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</si>
  <si>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</si>
  <si>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</si>
  <si>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</si>
  <si>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</si>
  <si>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</si>
  <si>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</si>
  <si>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</si>
  <si>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</si>
  <si>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</si>
  <si>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</si>
  <si>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</si>
  <si>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</si>
  <si>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</si>
  <si>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</si>
  <si>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</si>
  <si>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</si>
  <si>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</si>
  <si>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</si>
  <si>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</si>
  <si>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</si>
  <si>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</si>
  <si>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</si>
  <si>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</si>
  <si>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</si>
  <si>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</si>
  <si>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</si>
  <si>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</si>
  <si>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</si>
  <si>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</si>
  <si>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</si>
  <si>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</si>
  <si>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</si>
  <si>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</si>
  <si>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</si>
  <si>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</si>
  <si>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</si>
  <si>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</si>
  <si>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</si>
  <si>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</si>
  <si>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</si>
  <si>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</si>
  <si>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</si>
  <si>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</si>
  <si>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</si>
  <si>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</si>
  <si>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</si>
  <si>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</si>
  <si>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</si>
  <si>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</si>
  <si>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</si>
  <si>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</si>
  <si>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</si>
  <si>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</si>
  <si>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</si>
  <si>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</si>
  <si>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</si>
  <si>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</si>
  <si>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</si>
  <si>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</si>
  <si>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</si>
  <si>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</si>
  <si>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</si>
  <si>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</si>
  <si>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</si>
  <si>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</si>
  <si>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</si>
  <si>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</si>
  <si>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</si>
  <si>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</si>
  <si>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</si>
  <si>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</si>
  <si>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</si>
  <si>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</si>
  <si>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</si>
  <si>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</si>
  <si>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</si>
  <si>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</si>
  <si>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</si>
  <si>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</si>
  <si>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</si>
  <si>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</si>
  <si>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</si>
  <si>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</si>
  <si>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</si>
  <si>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</si>
  <si>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</si>
  <si>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</si>
  <si>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</si>
  <si>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</si>
  <si>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</si>
  <si>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</si>
  <si>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</si>
  <si>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</si>
  <si>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</si>
  <si>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</si>
  <si>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</si>
  <si>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</si>
  <si>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</si>
  <si>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</si>
  <si>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</si>
  <si>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</si>
  <si>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</si>
  <si>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</si>
  <si>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</si>
  <si>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</si>
  <si>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</si>
  <si>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</si>
  <si>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</si>
  <si>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</si>
  <si>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</si>
  <si>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</si>
  <si>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</si>
  <si>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</si>
  <si>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</si>
  <si>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</si>
  <si>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</si>
  <si>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</si>
  <si>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</si>
  <si>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</si>
  <si>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</si>
  <si>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</si>
  <si>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</si>
  <si>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</si>
  <si>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</si>
  <si>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</si>
  <si>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</si>
  <si>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</si>
  <si>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</si>
  <si>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</si>
  <si>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</si>
  <si>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</si>
  <si>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</si>
  <si>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</si>
  <si>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</si>
  <si>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</si>
  <si>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</si>
  <si>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</si>
  <si>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</si>
  <si>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</si>
  <si>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</si>
  <si>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</si>
  <si>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</si>
  <si>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</si>
  <si>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</si>
  <si>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</si>
  <si>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</si>
  <si>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</si>
  <si>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</si>
  <si>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</si>
  <si>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</si>
  <si>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</si>
  <si>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</si>
  <si>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</si>
  <si>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</si>
  <si>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</si>
  <si>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</si>
  <si>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</si>
  <si>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</si>
  <si>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</si>
  <si>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</si>
  <si>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</si>
  <si>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</si>
  <si>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</si>
  <si>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</si>
  <si>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</si>
  <si>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</si>
  <si>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</si>
  <si>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</si>
  <si>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</si>
  <si>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</si>
  <si>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</si>
  <si>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</si>
  <si>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</si>
  <si>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</si>
  <si>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</si>
  <si>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</si>
  <si>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</si>
  <si>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</si>
  <si>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</si>
  <si>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</si>
  <si>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</si>
  <si>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</si>
  <si>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</si>
  <si>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</si>
  <si>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</si>
  <si>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</si>
  <si>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</si>
  <si>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</si>
  <si>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</si>
  <si>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</si>
  <si>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</si>
  <si>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</si>
  <si>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</si>
  <si>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</si>
  <si>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</si>
  <si>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</si>
  <si>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</si>
  <si>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</si>
  <si>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</si>
  <si>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</si>
  <si>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</si>
  <si>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</si>
  <si>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</si>
  <si>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</si>
  <si>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</si>
  <si>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</si>
  <si>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</si>
  <si>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</si>
  <si>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</si>
  <si>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</si>
  <si>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</si>
  <si>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</si>
  <si>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</si>
  <si>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</si>
  <si>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</si>
  <si>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</si>
  <si>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</si>
  <si>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</si>
  <si>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</si>
  <si>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</si>
  <si>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</si>
  <si>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</si>
  <si>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</si>
  <si>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</si>
  <si>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</si>
  <si>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</si>
  <si>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</si>
  <si>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</si>
  <si>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</si>
  <si>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</si>
  <si>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</si>
  <si>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</si>
  <si>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</si>
  <si>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</si>
  <si>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</si>
  <si>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</si>
  <si>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</si>
  <si>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</si>
  <si>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</si>
  <si>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</si>
  <si>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</si>
  <si>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</si>
  <si>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</si>
  <si>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</si>
  <si>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</si>
  <si>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</si>
  <si>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</si>
  <si>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</si>
  <si>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</si>
  <si>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</si>
  <si>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</si>
  <si>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</si>
  <si>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</si>
  <si>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</si>
  <si>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</si>
  <si>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</si>
  <si>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</si>
  <si>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</si>
  <si>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</si>
  <si>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</si>
  <si>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</si>
  <si>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</si>
  <si>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</si>
  <si>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</si>
  <si>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</si>
  <si>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</si>
  <si>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</si>
  <si>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</si>
  <si>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</si>
  <si>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</si>
  <si>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</si>
  <si>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</si>
  <si>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</si>
  <si>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</si>
  <si>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</si>
  <si>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</si>
  <si>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</si>
  <si>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</si>
  <si>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</si>
  <si>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</si>
  <si>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</si>
  <si>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</si>
  <si>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</si>
  <si>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</si>
  <si>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</si>
  <si>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</si>
  <si>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</si>
  <si>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</si>
  <si>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</si>
  <si>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</si>
  <si>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</si>
  <si>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</si>
  <si>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</si>
  <si>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</si>
  <si>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</si>
  <si>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</si>
  <si>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</si>
  <si>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</si>
  <si>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</si>
  <si>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</si>
  <si>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</si>
  <si>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</si>
  <si>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</si>
  <si>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</si>
  <si>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</si>
  <si>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</si>
  <si>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</si>
  <si>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</si>
  <si>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</si>
  <si>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</si>
  <si>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</si>
  <si>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</si>
  <si>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</si>
  <si>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</si>
  <si>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</si>
  <si>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</si>
  <si>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</si>
  <si>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</si>
  <si>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</si>
  <si>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</si>
  <si>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</si>
  <si>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</si>
  <si>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</si>
  <si>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</si>
  <si>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</si>
  <si>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</si>
  <si>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</si>
  <si>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</si>
  <si>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</si>
  <si>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</si>
  <si>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</si>
  <si>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</si>
  <si>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</si>
  <si>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</si>
  <si>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</si>
  <si>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</si>
  <si>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</si>
  <si>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</si>
  <si>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</si>
  <si>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</si>
  <si>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</si>
  <si>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</si>
  <si>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</si>
  <si>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</si>
  <si>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</si>
  <si>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</si>
  <si>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</si>
  <si>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</si>
  <si>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</si>
  <si>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</si>
  <si>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</si>
  <si>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</si>
  <si>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</si>
  <si>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</si>
  <si>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</si>
  <si>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</si>
  <si>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</si>
  <si>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</si>
  <si>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</si>
  <si>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</si>
  <si>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</si>
  <si>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</si>
  <si>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</si>
  <si>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</si>
  <si>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</si>
  <si>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</si>
  <si>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</si>
  <si>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</si>
  <si>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</si>
  <si>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</si>
  <si>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</si>
  <si>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</si>
  <si>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</si>
  <si>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</si>
  <si>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</si>
  <si>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</si>
  <si>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</si>
  <si>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</si>
  <si>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</si>
  <si>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</si>
  <si>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</si>
  <si>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</si>
  <si>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</si>
  <si>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</si>
  <si>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</si>
  <si>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</si>
  <si>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</si>
  <si>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</si>
  <si>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</si>
  <si>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</si>
  <si>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</si>
  <si>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</si>
  <si>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</si>
  <si>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</si>
  <si>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</si>
  <si>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</si>
  <si>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</si>
  <si>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</si>
  <si>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</si>
  <si>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</si>
  <si>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</si>
  <si>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</si>
  <si>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</si>
  <si>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</si>
  <si>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</si>
  <si>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</si>
  <si>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</si>
  <si>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</si>
  <si>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</si>
  <si>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</si>
  <si>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</si>
  <si>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</si>
  <si>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</si>
  <si>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</si>
  <si>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</si>
  <si>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</si>
  <si>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</si>
  <si>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</si>
  <si>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</si>
  <si>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</si>
  <si>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</si>
  <si>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</si>
  <si>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</si>
  <si>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</si>
  <si>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</si>
  <si>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</si>
  <si>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</si>
  <si>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</si>
  <si>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</si>
  <si>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</si>
  <si>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</si>
  <si>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</si>
  <si>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</si>
  <si>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</si>
  <si>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</si>
  <si>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</si>
  <si>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</si>
  <si>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</si>
  <si>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</si>
  <si>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</si>
  <si>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</si>
  <si>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</si>
  <si>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</si>
  <si>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</si>
  <si>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</si>
  <si>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</si>
  <si>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</si>
  <si>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</si>
  <si>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</si>
  <si>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</si>
  <si>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</si>
  <si>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</si>
  <si>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</si>
  <si>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</si>
  <si>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</si>
  <si>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</si>
  <si>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</si>
  <si>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</si>
  <si>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</si>
  <si>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</si>
  <si>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</si>
  <si>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</si>
  <si>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</si>
  <si>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</si>
  <si>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</si>
  <si>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</si>
  <si>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</si>
  <si>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</si>
  <si>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</si>
  <si>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</si>
  <si>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</si>
  <si>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</si>
  <si>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</si>
  <si>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</si>
  <si>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</si>
  <si>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</si>
  <si>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</si>
  <si>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</si>
  <si>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</si>
  <si>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</si>
  <si>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</si>
  <si>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</si>
  <si>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</si>
  <si>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</si>
  <si>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</si>
  <si>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</si>
  <si>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</si>
  <si>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</si>
  <si>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</si>
  <si>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</si>
  <si>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</si>
  <si>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</si>
  <si>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</si>
  <si>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</si>
  <si>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</si>
  <si>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</si>
  <si>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</si>
  <si>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</si>
  <si>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</si>
  <si>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</si>
  <si>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</si>
  <si>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</si>
  <si>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</si>
  <si>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</si>
  <si>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</si>
  <si>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</si>
  <si>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</si>
  <si>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</si>
  <si>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</si>
  <si>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</si>
  <si>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</si>
  <si>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</si>
  <si>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</si>
  <si>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</si>
  <si>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</si>
  <si>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</si>
  <si>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</si>
  <si>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</si>
  <si>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</si>
  <si>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</si>
  <si>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</si>
  <si>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</si>
  <si>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</si>
  <si>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</si>
  <si>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</si>
  <si>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</si>
  <si>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</si>
  <si>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</si>
  <si>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</si>
  <si>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</si>
  <si>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</si>
  <si>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</si>
  <si>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</si>
  <si>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</si>
  <si>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</si>
  <si>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</si>
  <si>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</si>
  <si>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</si>
  <si>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</si>
  <si>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</si>
  <si>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</si>
  <si>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</si>
  <si>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</si>
  <si>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</si>
  <si>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</si>
  <si>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</si>
  <si>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</si>
  <si>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</si>
  <si>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</si>
  <si>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</si>
  <si>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</si>
  <si>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</si>
  <si>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</si>
  <si>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</si>
  <si>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</si>
  <si>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</si>
  <si>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</si>
  <si>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</si>
  <si>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</si>
  <si>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</si>
  <si>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</si>
  <si>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</si>
  <si>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</si>
  <si>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</si>
  <si>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</si>
  <si>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</si>
  <si>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</si>
  <si>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</si>
  <si>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</si>
  <si>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</si>
  <si>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</si>
  <si>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</si>
  <si>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</si>
  <si>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</si>
  <si>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</si>
  <si>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</si>
  <si>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</si>
  <si>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</si>
  <si>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</si>
  <si>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</si>
  <si>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</si>
  <si>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</si>
  <si>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</si>
  <si>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</si>
  <si>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</si>
  <si>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</si>
  <si>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</si>
  <si>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</si>
  <si>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</si>
  <si>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</si>
  <si>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</si>
  <si>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</si>
  <si>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</si>
  <si>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</si>
  <si>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</si>
  <si>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</si>
  <si>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</si>
  <si>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</si>
  <si>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</si>
  <si>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</si>
  <si>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</si>
  <si>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</si>
  <si>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</si>
  <si>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</si>
  <si>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</si>
  <si>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</si>
  <si>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</si>
  <si>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</si>
  <si>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</si>
  <si>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</si>
  <si>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</si>
  <si>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</si>
  <si>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</si>
  <si>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</si>
  <si>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</si>
  <si>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</si>
  <si>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</si>
  <si>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</si>
  <si>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</si>
  <si>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</si>
  <si>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</si>
  <si>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</si>
  <si>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</si>
  <si>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</si>
  <si>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</si>
  <si>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</si>
  <si>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</si>
  <si>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</si>
  <si>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</si>
  <si>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</si>
  <si>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</si>
  <si>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</si>
  <si>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</si>
  <si>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</si>
  <si>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</si>
  <si>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</si>
  <si>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</si>
  <si>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</si>
  <si>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</si>
  <si>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</si>
  <si>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</si>
  <si>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</si>
  <si>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</si>
  <si>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</si>
  <si>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</si>
  <si>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</si>
  <si>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</si>
  <si>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</si>
  <si>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</si>
  <si>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</si>
  <si>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</si>
  <si>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</si>
  <si>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</si>
  <si>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</si>
  <si>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</si>
  <si>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</si>
  <si>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</si>
  <si>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</si>
  <si>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</si>
  <si>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</si>
  <si>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</si>
  <si>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</si>
  <si>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</si>
  <si>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</si>
  <si>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</si>
  <si>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</si>
  <si>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</si>
  <si>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</si>
  <si>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</si>
  <si>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</si>
  <si>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</si>
  <si>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</si>
  <si>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</si>
  <si>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</si>
  <si>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</si>
  <si>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</si>
  <si>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</si>
  <si>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</si>
  <si>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</si>
  <si>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</si>
  <si>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</si>
  <si>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</si>
  <si>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</si>
  <si>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</si>
  <si>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</si>
  <si>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</si>
  <si>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</si>
  <si>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</si>
  <si>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</si>
  <si>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</si>
  <si>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</si>
  <si>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</si>
  <si>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</si>
  <si>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</si>
  <si>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</si>
  <si>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</si>
  <si>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</si>
  <si>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</si>
  <si>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</si>
  <si>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</si>
  <si>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</si>
  <si>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</si>
  <si>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</si>
  <si>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</si>
  <si>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</si>
  <si>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</si>
  <si>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</si>
  <si>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</si>
  <si>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</si>
  <si>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</si>
  <si>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</si>
  <si>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</si>
  <si>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</si>
  <si>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</si>
  <si>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</si>
  <si>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</si>
  <si>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</si>
  <si>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</si>
  <si>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</si>
  <si>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</si>
  <si>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</si>
  <si>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</si>
  <si>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</si>
  <si>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</si>
  <si>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</si>
  <si>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</si>
  <si>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</si>
  <si>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</si>
  <si>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</si>
  <si>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</si>
  <si>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</si>
  <si>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</si>
  <si>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</si>
  <si>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</si>
  <si>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</si>
  <si>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</si>
  <si>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</si>
  <si>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</si>
  <si>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</si>
  <si>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</si>
  <si>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</si>
  <si>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</si>
  <si>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</si>
  <si>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</si>
  <si>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</si>
  <si>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</si>
  <si>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</si>
  <si>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</si>
  <si>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</si>
  <si>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</si>
  <si>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</si>
  <si>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</si>
  <si>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</si>
  <si>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</si>
  <si>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</si>
  <si>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</si>
  <si>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</si>
  <si>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</si>
  <si>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</si>
  <si>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</si>
  <si>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</si>
  <si>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</si>
  <si>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</si>
  <si>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</si>
  <si>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</si>
  <si>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</si>
  <si>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</si>
  <si>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</si>
  <si>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</si>
  <si>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</si>
  <si>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</si>
  <si>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</si>
  <si>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</si>
  <si>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</si>
  <si>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</si>
  <si>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</si>
  <si>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</si>
  <si>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</si>
  <si>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</si>
  <si>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</si>
  <si>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</si>
  <si>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</si>
  <si>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</si>
  <si>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</si>
  <si>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</si>
  <si>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</si>
  <si>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</si>
  <si>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</si>
  <si>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</si>
  <si>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</si>
  <si>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</si>
  <si>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</si>
  <si>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</si>
  <si>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</si>
  <si>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</si>
  <si>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</si>
  <si>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</si>
  <si>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</si>
  <si>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</si>
  <si>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</si>
  <si>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</si>
  <si>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</si>
  <si>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</si>
  <si>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</si>
  <si>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</si>
  <si>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</si>
  <si>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</si>
  <si>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</si>
  <si>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</si>
  <si>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</si>
  <si>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</si>
  <si>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</si>
  <si>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</si>
  <si>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</si>
  <si>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</si>
  <si>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</si>
  <si>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</si>
  <si>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</si>
  <si>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</si>
  <si>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</si>
  <si>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</si>
  <si>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</si>
  <si>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</si>
  <si>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</si>
  <si>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</si>
  <si>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</si>
  <si>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</si>
  <si>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</si>
  <si>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</si>
  <si>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</si>
  <si>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</si>
  <si>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</si>
  <si>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</si>
  <si>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</si>
  <si>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</si>
  <si>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</si>
  <si>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</si>
  <si>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</si>
  <si>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</si>
  <si>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</si>
  <si>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</si>
  <si>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</si>
  <si>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</si>
  <si>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</si>
  <si>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</si>
  <si>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</si>
  <si>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</si>
  <si>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</si>
  <si>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</si>
  <si>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</si>
  <si>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</si>
  <si>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</si>
  <si>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</si>
  <si>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</si>
  <si>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</si>
  <si>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</si>
  <si>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</si>
  <si>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</si>
  <si>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</si>
  <si>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</si>
  <si>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</si>
  <si>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</si>
  <si>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</si>
  <si>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</si>
  <si>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</si>
  <si>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</si>
  <si>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</si>
  <si>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</si>
  <si>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</si>
  <si>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</si>
  <si>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</si>
  <si>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</si>
  <si>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</si>
  <si>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</si>
  <si>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</si>
  <si>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</si>
  <si>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</si>
  <si>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</si>
  <si>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</si>
  <si>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</si>
  <si>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</si>
  <si>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</si>
  <si>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</si>
  <si>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</si>
  <si>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</si>
  <si>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</si>
  <si>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</si>
  <si>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</si>
  <si>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</si>
  <si>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</si>
  <si>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</si>
  <si>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</si>
  <si>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</si>
  <si>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</si>
  <si>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</si>
  <si>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</si>
  <si>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</si>
  <si>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</si>
  <si>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</si>
  <si>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</si>
  <si>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</si>
  <si>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</si>
  <si>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</si>
  <si>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</si>
  <si>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</si>
  <si>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</si>
  <si>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</si>
  <si>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</si>
  <si>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</si>
  <si>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</si>
  <si>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</si>
  <si>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</si>
  <si>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</si>
  <si>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</si>
  <si>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</si>
  <si>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</si>
  <si>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</si>
  <si>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</si>
  <si>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</si>
  <si>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</si>
  <si>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</si>
  <si>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</si>
  <si>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</si>
  <si>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</si>
  <si>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</si>
  <si>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</si>
  <si>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</si>
  <si>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</si>
  <si>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</si>
  <si>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</si>
  <si>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</si>
  <si>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</si>
  <si>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</si>
  <si>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</si>
  <si>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</si>
  <si>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</si>
  <si>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</si>
  <si>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</si>
  <si>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</si>
  <si>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</si>
  <si>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</si>
  <si>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</si>
  <si>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</si>
  <si>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</si>
  <si>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</si>
  <si>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</si>
  <si>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</si>
  <si>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</si>
  <si>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</si>
  <si>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</si>
  <si>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</si>
  <si>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</si>
  <si>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</si>
  <si>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</si>
  <si>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</si>
  <si>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</si>
  <si>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</si>
  <si>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</si>
  <si>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</si>
  <si>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</si>
  <si>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</si>
  <si>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</si>
  <si>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</si>
  <si>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</si>
  <si>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</si>
  <si>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</si>
  <si>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</si>
  <si>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</si>
  <si>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</si>
  <si>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</si>
  <si>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</si>
  <si>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</si>
  <si>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</si>
  <si>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</si>
  <si>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</si>
  <si>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</si>
  <si>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</si>
  <si>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</si>
  <si>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</si>
  <si>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</si>
  <si>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</si>
  <si>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</si>
  <si>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</si>
  <si>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</si>
  <si>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</si>
  <si>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</si>
  <si>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</si>
  <si>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</si>
  <si>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</si>
  <si>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</si>
  <si>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</si>
  <si>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</si>
  <si>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</si>
  <si>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</si>
  <si>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</si>
  <si>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</si>
  <si>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</si>
  <si>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</si>
  <si>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</si>
  <si>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</si>
  <si>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</si>
  <si>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</si>
  <si>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</si>
  <si>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</si>
  <si>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</si>
  <si>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</si>
  <si>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</si>
  <si>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</si>
  <si>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</si>
  <si>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</si>
  <si>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</si>
  <si>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</si>
  <si>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</si>
  <si>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</si>
  <si>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</si>
  <si>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</si>
  <si>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</si>
  <si>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</si>
  <si>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</si>
  <si>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</si>
  <si>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</si>
  <si>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</si>
  <si>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</si>
  <si>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</si>
  <si>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</si>
  <si>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</si>
  <si>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</si>
  <si>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</si>
  <si>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</si>
  <si>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</si>
  <si>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</si>
  <si>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</si>
  <si>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</si>
  <si>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</si>
  <si>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</si>
  <si>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</si>
  <si>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</si>
  <si>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</si>
  <si>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</si>
  <si>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</si>
  <si>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</si>
  <si>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</si>
  <si>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</si>
  <si>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</si>
  <si>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</si>
  <si>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</si>
  <si>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</si>
  <si>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</si>
  <si>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</si>
  <si>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</si>
  <si>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</si>
  <si>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</si>
  <si>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</si>
  <si>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</si>
  <si>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</si>
  <si>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</si>
  <si>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</si>
  <si>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</si>
  <si>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</si>
  <si>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</si>
  <si>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</si>
  <si>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</si>
  <si>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</si>
  <si>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</si>
  <si>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</si>
  <si>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</si>
  <si>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</si>
  <si>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</si>
  <si>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</si>
  <si>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</si>
  <si>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</si>
  <si>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</si>
  <si>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</si>
  <si>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</si>
  <si>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</si>
  <si>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</si>
  <si>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</si>
  <si>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</si>
  <si>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</si>
  <si>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</si>
  <si>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</si>
  <si>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</si>
  <si>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</si>
  <si>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</si>
  <si>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</si>
  <si>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</si>
  <si>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</si>
  <si>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</si>
  <si>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</si>
  <si>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</si>
  <si>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</si>
  <si>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</si>
  <si>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</si>
  <si>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</si>
  <si>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</si>
  <si>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</si>
  <si>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</si>
  <si>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</si>
  <si>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</si>
  <si>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</si>
  <si>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</si>
  <si>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</si>
  <si>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</si>
  <si>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</si>
  <si>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</si>
  <si>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</si>
  <si>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</si>
  <si>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</si>
  <si>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</si>
  <si>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</si>
  <si>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</si>
  <si>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</si>
  <si>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</si>
  <si>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</si>
  <si>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</si>
  <si>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</si>
  <si>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</si>
  <si>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</si>
  <si>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</si>
  <si>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</si>
  <si>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</si>
  <si>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</si>
  <si>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</si>
  <si>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</si>
  <si>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</si>
  <si>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</si>
  <si>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</si>
  <si>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</si>
  <si>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</si>
  <si>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</si>
  <si>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</si>
  <si>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</si>
  <si>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</si>
  <si>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</si>
  <si>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</si>
  <si>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</si>
  <si>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</si>
  <si>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</si>
  <si>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</si>
  <si>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</si>
  <si>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</si>
  <si>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</si>
  <si>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</si>
  <si>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</si>
  <si>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</si>
  <si>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</si>
  <si>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</si>
  <si>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</si>
  <si>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</si>
  <si>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</si>
  <si>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</si>
  <si>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</si>
  <si>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</si>
  <si>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</si>
  <si>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</si>
  <si>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</si>
  <si>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</si>
  <si>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</si>
  <si>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</si>
  <si>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</si>
  <si>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</si>
  <si>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</si>
  <si>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</si>
  <si>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</si>
  <si>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</si>
  <si>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</si>
  <si>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</si>
  <si>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</si>
  <si>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</si>
  <si>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</si>
  <si>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</si>
  <si>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</si>
  <si>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</si>
  <si>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</si>
  <si>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</si>
  <si>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</si>
  <si>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</si>
  <si>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</si>
  <si>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</si>
  <si>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</si>
  <si>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</si>
  <si>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</si>
  <si>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</si>
  <si>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</si>
  <si>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</si>
  <si>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</si>
  <si>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</si>
  <si>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</si>
  <si>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</si>
  <si>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</si>
  <si>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</si>
  <si>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</si>
  <si>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</si>
  <si>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</si>
  <si>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</si>
  <si>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</si>
  <si>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</si>
  <si>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</si>
  <si>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</si>
  <si>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</si>
  <si>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</si>
  <si>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</si>
  <si>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</si>
  <si>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</si>
  <si>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</si>
  <si>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</si>
  <si>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</si>
  <si>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</si>
  <si>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</si>
  <si>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</si>
  <si>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</si>
  <si>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</si>
  <si>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</si>
  <si>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</si>
  <si>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</si>
  <si>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</si>
  <si>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</si>
  <si>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</si>
  <si>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</si>
  <si>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</si>
  <si>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</si>
  <si>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</si>
  <si>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</si>
  <si>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</si>
  <si>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</si>
  <si>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</si>
  <si>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</si>
  <si>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</si>
  <si>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</si>
  <si>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</si>
  <si>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</si>
  <si>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</si>
  <si>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</si>
  <si>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</si>
  <si>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</si>
  <si>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</si>
  <si>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</si>
  <si>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</si>
  <si>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</si>
  <si>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</si>
  <si>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</si>
  <si>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</si>
  <si>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</si>
  <si>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</si>
  <si>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</si>
  <si>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</si>
  <si>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</si>
  <si>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</si>
  <si>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</si>
  <si>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</si>
  <si>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</si>
  <si>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</si>
  <si>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</si>
  <si>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</si>
  <si>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</si>
  <si>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</si>
  <si>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</si>
  <si>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</si>
  <si>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</si>
  <si>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</si>
  <si>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</si>
  <si>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</si>
  <si>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</si>
  <si>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</si>
  <si>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</si>
  <si>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</si>
  <si>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</si>
  <si>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</si>
  <si>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</si>
  <si>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</si>
  <si>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</si>
  <si>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</si>
  <si>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</si>
  <si>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</si>
  <si>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</si>
  <si>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</si>
  <si>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</si>
  <si>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</si>
  <si>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</si>
  <si>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</si>
  <si>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</si>
  <si>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</si>
  <si>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</si>
  <si>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</si>
  <si>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</si>
  <si>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</si>
  <si>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</si>
  <si>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</si>
  <si>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</si>
  <si>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</si>
  <si>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</si>
  <si>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</si>
  <si>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</si>
  <si>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</si>
  <si>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</si>
  <si>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</si>
  <si>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</si>
  <si>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</si>
  <si>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</si>
  <si>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</si>
  <si>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</si>
  <si>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</si>
  <si>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</si>
  <si>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</si>
  <si>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</si>
  <si>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</si>
  <si>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</si>
  <si>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</si>
  <si>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</si>
  <si>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</si>
  <si>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</si>
  <si>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</si>
  <si>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</si>
  <si>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</si>
  <si>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</si>
  <si>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</si>
  <si>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</si>
  <si>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</si>
  <si>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</si>
  <si>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</si>
  <si>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</si>
  <si>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</si>
  <si>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</si>
  <si>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</si>
  <si>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</si>
  <si>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</si>
  <si>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</si>
  <si>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</si>
  <si>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</si>
  <si>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</si>
  <si>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</si>
  <si>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</si>
  <si>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</si>
  <si>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</si>
  <si>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</si>
  <si>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</si>
  <si>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</si>
  <si>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</si>
  <si>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</si>
  <si>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</si>
  <si>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</si>
  <si>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</si>
  <si>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</si>
  <si>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</si>
  <si>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</si>
  <si>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</si>
  <si>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</si>
  <si>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</si>
  <si>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</si>
  <si>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</si>
  <si>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</si>
  <si>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</si>
  <si>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</si>
  <si>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</si>
  <si>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</si>
  <si>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</si>
  <si>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</si>
  <si>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</si>
  <si>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</si>
  <si>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</si>
  <si>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</si>
  <si>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</si>
  <si>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</si>
  <si>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</si>
  <si>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</si>
  <si>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</si>
  <si>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</si>
  <si>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</si>
  <si>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</si>
  <si>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</si>
  <si>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</si>
  <si>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</si>
  <si>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</si>
  <si>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</si>
  <si>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</si>
  <si>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</si>
  <si>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</si>
  <si>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</si>
  <si>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</si>
  <si>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</si>
  <si>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</si>
  <si>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</si>
  <si>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</si>
  <si>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</si>
  <si>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</si>
  <si>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</si>
  <si>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</si>
  <si>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</si>
  <si>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</si>
  <si>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</si>
  <si>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</si>
  <si>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</si>
  <si>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</si>
  <si>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</si>
  <si>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</si>
  <si>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</si>
  <si>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</si>
  <si>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</si>
  <si>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</si>
  <si>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</si>
  <si>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</si>
  <si>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</si>
  <si>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</si>
  <si>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</si>
  <si>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</si>
  <si>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</si>
  <si>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</si>
  <si>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</si>
  <si>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</si>
  <si>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</si>
  <si>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</si>
  <si>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</si>
  <si>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</si>
  <si>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</si>
  <si>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</si>
  <si>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</si>
  <si>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</si>
  <si>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</si>
  <si>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</si>
  <si>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</si>
  <si>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</si>
  <si>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</si>
  <si>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</si>
  <si>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</si>
  <si>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</si>
  <si>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</si>
  <si>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</si>
  <si>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</si>
  <si>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</si>
  <si>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</si>
  <si>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</si>
  <si>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</si>
  <si>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</si>
  <si>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</si>
  <si>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</si>
  <si>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</si>
  <si>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</si>
  <si>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</si>
  <si>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</si>
  <si>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</si>
  <si>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</si>
  <si>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</si>
  <si>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</si>
  <si>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</si>
  <si>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</si>
  <si>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</si>
  <si>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</si>
  <si>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</si>
  <si>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</si>
  <si>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</si>
  <si>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</si>
  <si>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</si>
  <si>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</si>
  <si>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</si>
  <si>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</si>
  <si>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</si>
  <si>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</si>
  <si>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</si>
  <si>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</si>
  <si>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</si>
  <si>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</si>
  <si>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</si>
  <si>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</si>
  <si>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</si>
  <si>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</si>
  <si>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</si>
  <si>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</si>
  <si>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</si>
  <si>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</si>
  <si>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</si>
  <si>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</si>
  <si>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</si>
  <si>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</si>
  <si>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</si>
  <si>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</si>
  <si>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</si>
  <si>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</si>
  <si>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</si>
  <si>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</si>
  <si>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</si>
  <si>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</si>
  <si>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</si>
  <si>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</si>
  <si>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</si>
  <si>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</si>
  <si>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</si>
  <si>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</si>
  <si>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</si>
  <si>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</si>
  <si>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</si>
  <si>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</si>
  <si>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</si>
  <si>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</si>
  <si>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</si>
  <si>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</si>
  <si>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</si>
  <si>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</si>
  <si>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</si>
  <si>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</si>
  <si>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</si>
  <si>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</si>
  <si>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</si>
  <si>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</si>
  <si>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</si>
  <si>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</si>
  <si>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</si>
  <si>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</si>
  <si>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</si>
  <si>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</si>
  <si>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</si>
  <si>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</si>
  <si>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</si>
  <si>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</si>
  <si>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</si>
  <si>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</si>
  <si>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</si>
  <si>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</si>
  <si>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</si>
  <si>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</si>
  <si>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</si>
  <si>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</si>
  <si>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</si>
  <si>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</si>
  <si>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</si>
  <si>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</si>
  <si>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</si>
  <si>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</si>
  <si>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</si>
  <si>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</si>
  <si>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</si>
  <si>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</si>
  <si>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</si>
  <si>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</si>
  <si>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</si>
  <si>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</si>
  <si>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</si>
  <si>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</si>
  <si>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</si>
  <si>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</si>
  <si>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</si>
  <si>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</si>
  <si>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</si>
  <si>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</si>
  <si>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</si>
  <si>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</si>
  <si>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</si>
  <si>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</si>
  <si>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</si>
  <si>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</si>
  <si>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</si>
  <si>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</si>
  <si>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</si>
  <si>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</si>
  <si>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</si>
  <si>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</si>
  <si>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</si>
  <si>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</si>
  <si>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</si>
  <si>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</si>
  <si>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</si>
  <si>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</si>
  <si>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</si>
  <si>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</si>
  <si>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</si>
  <si>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</si>
  <si>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</si>
  <si>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</si>
  <si>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</si>
  <si>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</si>
  <si>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</si>
  <si>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</si>
  <si>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</si>
  <si>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</si>
  <si>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</si>
  <si>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</si>
  <si>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</si>
  <si>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</si>
  <si>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</si>
  <si>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</si>
  <si>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</si>
  <si>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</si>
  <si>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</si>
  <si>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</si>
  <si>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</si>
  <si>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</si>
  <si>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</si>
  <si>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</si>
  <si>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</si>
  <si>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</si>
  <si>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</si>
  <si>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</si>
  <si>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</si>
  <si>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</si>
  <si>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</si>
  <si>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</si>
  <si>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</si>
  <si>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</si>
  <si>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</si>
  <si>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</si>
  <si>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</si>
  <si>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</si>
  <si>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</si>
  <si>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</si>
  <si>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</si>
  <si>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</si>
  <si>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</si>
  <si>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</si>
  <si>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</si>
  <si>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</si>
  <si>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</si>
  <si>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</si>
  <si>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</si>
  <si>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</si>
  <si>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</si>
  <si>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</si>
  <si>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</si>
  <si>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</si>
  <si>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</si>
  <si>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</si>
  <si>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</si>
  <si>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</si>
  <si>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</si>
  <si>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</si>
  <si>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</si>
  <si>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</si>
  <si>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</si>
  <si>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</si>
  <si>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</si>
  <si>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</si>
  <si>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</si>
  <si>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</si>
  <si>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</si>
  <si>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</si>
  <si>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</si>
  <si>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</si>
  <si>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</si>
  <si>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</si>
  <si>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</si>
  <si>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</si>
  <si>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</si>
  <si>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</si>
  <si>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</si>
  <si>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</si>
  <si>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</si>
  <si>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</si>
  <si>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</si>
  <si>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</si>
  <si>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</si>
  <si>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</si>
  <si>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</si>
  <si>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</si>
  <si>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</si>
  <si>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</si>
  <si>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</si>
  <si>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</si>
  <si>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</si>
  <si>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</si>
  <si>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</si>
  <si>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</si>
  <si>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</si>
  <si>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</si>
  <si>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</si>
  <si>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</si>
  <si>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</si>
  <si>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</si>
  <si>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</si>
  <si>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</si>
  <si>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</si>
  <si>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</si>
  <si>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</si>
  <si>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</si>
  <si>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</si>
  <si>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</si>
  <si>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</si>
  <si>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</si>
  <si>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</si>
  <si>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</si>
  <si>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</si>
  <si>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</si>
  <si>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</si>
  <si>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</si>
  <si>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</si>
  <si>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</si>
  <si>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</si>
  <si>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</si>
  <si>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</si>
  <si>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</si>
  <si>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</si>
  <si>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</si>
  <si>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</si>
  <si>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</si>
  <si>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</si>
  <si>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</si>
  <si>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</si>
  <si>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</si>
  <si>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</si>
  <si>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</si>
  <si>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</si>
  <si>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</si>
  <si>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</si>
  <si>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</si>
  <si>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</si>
  <si>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</si>
  <si>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</si>
  <si>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</si>
  <si>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</si>
  <si>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</si>
  <si>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</si>
  <si>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</si>
  <si>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</si>
  <si>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</si>
  <si>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</si>
  <si>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</si>
  <si>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</si>
  <si>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</si>
  <si>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</si>
  <si>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</si>
  <si>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</si>
  <si>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</si>
  <si>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</si>
  <si>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</si>
  <si>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</si>
  <si>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</si>
  <si>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</si>
  <si>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</si>
  <si>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</si>
  <si>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</si>
  <si>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</si>
  <si>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</si>
  <si>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</si>
  <si>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</si>
  <si>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</si>
  <si>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</si>
  <si>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</si>
  <si>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</si>
  <si>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</si>
  <si>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</si>
  <si>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</si>
  <si>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</si>
  <si>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</si>
  <si>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</si>
  <si>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</si>
  <si>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</si>
  <si>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</si>
  <si>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</si>
  <si>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</si>
  <si>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</si>
  <si>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</si>
  <si>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</si>
  <si>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</si>
  <si>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</si>
  <si>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</si>
  <si>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</si>
  <si>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</si>
  <si>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</si>
  <si>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</si>
  <si>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</si>
  <si>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</si>
  <si>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</si>
  <si>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</si>
  <si>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</si>
  <si>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</si>
  <si>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</si>
  <si>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</si>
  <si>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</si>
  <si>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</si>
  <si>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</si>
  <si>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</si>
  <si>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</si>
  <si>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</si>
  <si>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</si>
  <si>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</si>
  <si>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</si>
  <si>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</si>
  <si>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</si>
  <si>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</si>
  <si>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</si>
  <si>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</si>
  <si>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</si>
  <si>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</si>
  <si>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</si>
  <si>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</si>
  <si>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</si>
  <si>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</si>
  <si>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</si>
  <si>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</si>
  <si>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</si>
  <si>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</si>
  <si>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</si>
  <si>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</si>
  <si>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</si>
  <si>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</si>
  <si>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</si>
  <si>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</si>
  <si>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</si>
  <si>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</si>
  <si>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</si>
  <si>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</si>
  <si>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</si>
  <si>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</si>
  <si>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</si>
  <si>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</si>
  <si>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</si>
  <si>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</si>
  <si>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</si>
  <si>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</si>
  <si>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</si>
  <si>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</si>
  <si>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</si>
  <si>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</si>
  <si>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</si>
  <si>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</si>
  <si>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</si>
  <si>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</si>
  <si>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</si>
  <si>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</si>
  <si>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</si>
  <si>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</si>
  <si>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</si>
  <si>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</si>
  <si>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</si>
  <si>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</si>
  <si>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</si>
  <si>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</si>
  <si>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</si>
  <si>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</si>
  <si>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</si>
  <si>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</si>
  <si>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</si>
  <si>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</si>
  <si>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</si>
  <si>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</si>
  <si>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</si>
  <si>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</si>
  <si>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</si>
  <si>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</si>
  <si>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</si>
  <si>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</si>
  <si>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</si>
  <si>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</si>
  <si>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</si>
  <si>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</si>
  <si>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</si>
  <si>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</si>
  <si>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</si>
  <si>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</si>
  <si>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</si>
  <si>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</si>
  <si>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</si>
  <si>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</si>
  <si>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</si>
  <si>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</si>
  <si>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</si>
  <si>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</si>
  <si>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</si>
  <si>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</si>
  <si>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</si>
  <si>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</si>
  <si>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</si>
  <si>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</si>
  <si>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</si>
  <si>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</si>
  <si>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</si>
  <si>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</si>
  <si>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</si>
  <si>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</si>
  <si>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</si>
  <si>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</si>
  <si>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</si>
  <si>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</si>
  <si>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</si>
  <si>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</si>
  <si>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</si>
  <si>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</si>
  <si>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</si>
  <si>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</si>
  <si>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</si>
  <si>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</si>
  <si>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</si>
  <si>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</si>
  <si>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</si>
  <si>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</si>
  <si>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</si>
  <si>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</si>
  <si>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</si>
  <si>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</si>
  <si>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</si>
  <si>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</si>
  <si>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</si>
  <si>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</si>
  <si>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</si>
  <si>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</si>
  <si>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</si>
  <si>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</si>
  <si>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</si>
  <si>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</si>
  <si>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</si>
  <si>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</si>
  <si>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</si>
  <si>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</si>
  <si>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</si>
  <si>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</si>
  <si>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</si>
  <si>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</si>
  <si>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</si>
  <si>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</si>
  <si>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</si>
  <si>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</si>
  <si>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</si>
  <si>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</si>
  <si>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</si>
  <si>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</si>
  <si>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</si>
  <si>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</si>
  <si>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</si>
  <si>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</si>
  <si>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</si>
  <si>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</si>
  <si>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</si>
  <si>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</si>
  <si>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</si>
  <si>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</si>
  <si>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</si>
  <si>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</si>
  <si>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</si>
  <si>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</si>
  <si>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</si>
  <si>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</si>
  <si>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</si>
  <si>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</si>
  <si>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</si>
  <si>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</si>
  <si>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</si>
  <si>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</si>
  <si>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</si>
  <si>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</si>
  <si>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</si>
  <si>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</si>
  <si>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</si>
  <si>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</si>
  <si>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</si>
  <si>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</si>
  <si>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</si>
  <si>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</si>
  <si>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</si>
  <si>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</si>
  <si>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</si>
  <si>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</si>
  <si>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</si>
  <si>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</si>
  <si>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</si>
  <si>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</si>
  <si>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</si>
  <si>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</si>
  <si>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</si>
  <si>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</si>
  <si>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</si>
  <si>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</si>
  <si>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</si>
  <si>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</si>
  <si>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</si>
  <si>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</si>
  <si>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</si>
  <si>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</si>
  <si>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</si>
  <si>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</si>
  <si>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</si>
  <si>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</si>
  <si>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</si>
  <si>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</si>
  <si>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</si>
  <si>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</si>
  <si>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</si>
  <si>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</si>
  <si>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</si>
  <si>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</si>
  <si>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</si>
  <si>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</si>
  <si>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</si>
  <si>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</si>
  <si>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</si>
  <si>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</si>
  <si>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</si>
  <si>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</si>
  <si>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</si>
  <si>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</si>
  <si>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</si>
  <si>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</si>
  <si>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</si>
  <si>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</si>
  <si>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</si>
  <si>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</si>
  <si>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</si>
  <si>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</si>
  <si>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</si>
  <si>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</si>
  <si>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</si>
  <si>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</si>
  <si>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</si>
  <si>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</si>
  <si>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</si>
  <si>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</si>
  <si>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</si>
  <si>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</si>
  <si>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</si>
  <si>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</si>
  <si>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</si>
  <si>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</si>
  <si>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</si>
  <si>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</si>
  <si>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</si>
  <si>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</si>
  <si>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</si>
  <si>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</si>
  <si>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</si>
  <si>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</si>
  <si>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</si>
  <si>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</si>
  <si>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</si>
  <si>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</si>
  <si>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</si>
  <si>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</si>
  <si>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</si>
  <si>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</si>
  <si>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</si>
  <si>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</si>
  <si>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</si>
  <si>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</si>
  <si>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</si>
  <si>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</si>
  <si>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</si>
  <si>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</si>
  <si>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</si>
  <si>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</si>
  <si>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</si>
  <si>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</si>
  <si>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</si>
  <si>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</si>
  <si>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</si>
  <si>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</si>
  <si>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</si>
  <si>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</si>
  <si>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</si>
  <si>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</si>
  <si>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</si>
  <si>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</si>
  <si>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</si>
  <si>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</si>
  <si>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</si>
  <si>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</si>
  <si>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</si>
  <si>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</si>
  <si>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</si>
  <si>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</si>
  <si>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</si>
  <si>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</si>
  <si>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</si>
  <si>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</si>
  <si>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</si>
  <si>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</si>
  <si>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</si>
  <si>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</si>
  <si>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</si>
  <si>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</si>
  <si>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</si>
  <si>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</si>
  <si>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</si>
  <si>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</si>
  <si>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</si>
  <si>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</si>
  <si>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</si>
  <si>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</si>
  <si>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</si>
  <si>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</si>
  <si>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</si>
  <si>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</si>
  <si>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</si>
  <si>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</si>
  <si>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</si>
  <si>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</si>
  <si>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</si>
  <si>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</si>
  <si>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</si>
  <si>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</si>
  <si>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</si>
  <si>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</si>
  <si>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</si>
  <si>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</si>
  <si>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</si>
  <si>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</si>
  <si>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</si>
  <si>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</si>
  <si>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</si>
  <si>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</si>
  <si>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</si>
  <si>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</si>
  <si>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</si>
  <si>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</si>
  <si>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</si>
  <si>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</si>
  <si>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</si>
  <si>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</si>
  <si>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</si>
  <si>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</si>
  <si>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</si>
  <si>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</si>
  <si>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</si>
  <si>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</si>
  <si>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</si>
  <si>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</si>
  <si>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</si>
  <si>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</si>
  <si>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</si>
  <si>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</si>
  <si>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</si>
  <si>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</si>
  <si>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</si>
  <si>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</si>
  <si>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</si>
  <si>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</si>
  <si>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</si>
  <si>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</si>
  <si>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</si>
  <si>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</si>
  <si>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</si>
  <si>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</si>
  <si>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</si>
  <si>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</si>
  <si>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</si>
  <si>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</si>
  <si>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</si>
  <si>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</si>
  <si>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</si>
  <si>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</si>
  <si>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</si>
  <si>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</si>
  <si>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</si>
  <si>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</si>
  <si>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</si>
  <si>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</si>
  <si>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</si>
  <si>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</si>
  <si>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</si>
  <si>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</si>
  <si>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</si>
  <si>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</si>
  <si>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</si>
  <si>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</si>
  <si>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</si>
  <si>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</si>
  <si>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</si>
  <si>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</si>
  <si>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</si>
  <si>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</si>
  <si>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</si>
  <si>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</si>
  <si>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</si>
  <si>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</si>
  <si>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</si>
  <si>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</si>
  <si>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</si>
  <si>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</si>
  <si>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</si>
  <si>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</si>
  <si>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</si>
  <si>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</si>
  <si>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</si>
  <si>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</si>
  <si>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</si>
  <si>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</si>
  <si>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</si>
  <si>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</si>
  <si>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</si>
  <si>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</si>
  <si>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</si>
  <si>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</si>
  <si>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</si>
  <si>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</si>
  <si>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</si>
  <si>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</si>
  <si>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</si>
  <si>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</si>
  <si>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</si>
  <si>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</si>
  <si>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</si>
  <si>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</si>
  <si>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</si>
  <si>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</si>
  <si>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</si>
  <si>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</si>
  <si>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</si>
  <si>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</si>
  <si>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</si>
  <si>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</si>
  <si>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</si>
  <si>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</si>
  <si>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</si>
  <si>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</si>
  <si>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</si>
  <si>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</si>
  <si>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</si>
  <si>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</si>
  <si>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</si>
  <si>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</si>
  <si>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</si>
  <si>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</si>
  <si>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</si>
  <si>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</si>
  <si>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</si>
  <si>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</si>
  <si>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</si>
  <si>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</si>
  <si>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</si>
  <si>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</si>
  <si>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</si>
  <si>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</si>
  <si>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</si>
  <si>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</si>
  <si>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</si>
  <si>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</si>
  <si>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</si>
  <si>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</si>
  <si>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</si>
  <si>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</si>
  <si>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</si>
  <si>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</si>
  <si>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</si>
  <si>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</si>
  <si>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</si>
  <si>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</si>
  <si>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</si>
  <si>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</si>
  <si>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</si>
  <si>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</si>
  <si>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</si>
  <si>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</si>
  <si>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</si>
  <si>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</si>
  <si>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</si>
  <si>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</si>
  <si>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</si>
  <si>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</si>
  <si>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</si>
  <si>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</si>
  <si>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</si>
  <si>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</si>
  <si>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</si>
  <si>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</si>
  <si>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</si>
  <si>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</si>
  <si>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</si>
  <si>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</si>
  <si>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</si>
  <si>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</si>
  <si>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</si>
  <si>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</si>
  <si>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</si>
  <si>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</si>
  <si>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</si>
  <si>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</si>
  <si>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</si>
  <si>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</si>
  <si>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</si>
  <si>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</si>
  <si>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</si>
  <si>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</si>
  <si>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</si>
  <si>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</si>
  <si>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</si>
  <si>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</si>
  <si>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</si>
  <si>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</si>
  <si>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</si>
  <si>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</si>
  <si>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</si>
  <si>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</si>
  <si>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</si>
  <si>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</si>
  <si>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</si>
  <si>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</si>
  <si>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</si>
  <si>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</si>
  <si>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</si>
  <si>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</si>
  <si>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</si>
  <si>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</si>
  <si>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</si>
  <si>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</si>
  <si>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</si>
  <si>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</si>
  <si>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</si>
  <si>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</si>
  <si>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</si>
  <si>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</si>
  <si>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</si>
  <si>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</si>
  <si>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</si>
  <si>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</si>
  <si>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</si>
  <si>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</si>
  <si>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</si>
  <si>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</si>
  <si>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</si>
  <si>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</si>
  <si>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</si>
  <si>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</si>
  <si>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</si>
  <si>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</si>
  <si>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</si>
  <si>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</si>
  <si>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</si>
  <si>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</si>
  <si>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</si>
  <si>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</si>
  <si>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</si>
  <si>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</si>
  <si>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</si>
  <si>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</si>
  <si>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</si>
  <si>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</si>
  <si>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</si>
  <si>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</si>
  <si>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</si>
  <si>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</si>
  <si>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</si>
  <si>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</si>
  <si>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</si>
  <si>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</si>
  <si>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</si>
  <si>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</si>
  <si>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</si>
  <si>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</si>
  <si>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</si>
  <si>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</si>
  <si>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</si>
  <si>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</si>
  <si>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</si>
  <si>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</si>
  <si>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</si>
  <si>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</si>
  <si>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</si>
  <si>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</si>
  <si>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</si>
  <si>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</si>
  <si>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</si>
  <si>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</si>
  <si>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</si>
  <si>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</si>
  <si>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</si>
  <si>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</si>
  <si>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</si>
  <si>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</si>
  <si>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</si>
  <si>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</si>
  <si>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</si>
  <si>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</si>
  <si>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</si>
  <si>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</si>
  <si>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</si>
  <si>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</si>
  <si>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</si>
  <si>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</si>
  <si>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</si>
  <si>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</si>
  <si>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</si>
  <si>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</si>
  <si>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</si>
  <si>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</si>
  <si>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</si>
  <si>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</si>
  <si>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</si>
  <si>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</si>
  <si>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</si>
  <si>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</si>
  <si>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</si>
  <si>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</si>
  <si>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</si>
  <si>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</si>
  <si>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</si>
  <si>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</si>
  <si>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</si>
  <si>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</si>
  <si>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</si>
  <si>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</si>
  <si>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</si>
  <si>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</si>
  <si>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</si>
  <si>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</si>
  <si>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</si>
  <si>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</si>
  <si>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</si>
  <si>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</si>
  <si>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</si>
  <si>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</si>
  <si>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</si>
  <si>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</si>
  <si>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</si>
  <si>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</si>
  <si>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</si>
  <si>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</si>
  <si>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</si>
  <si>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</si>
  <si>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</si>
  <si>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</si>
  <si>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</si>
  <si>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</si>
  <si>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</si>
  <si>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</si>
  <si>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</si>
  <si>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</si>
  <si>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</si>
  <si>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</si>
  <si>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</si>
  <si>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</si>
  <si>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</si>
  <si>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</si>
  <si>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</si>
  <si>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</si>
  <si>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</si>
  <si>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</si>
  <si>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</si>
  <si>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</si>
  <si>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</si>
  <si>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</si>
  <si>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</si>
  <si>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</si>
  <si>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</si>
  <si>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</si>
  <si>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</si>
  <si>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</si>
  <si>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</si>
  <si>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</si>
  <si>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</si>
  <si>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</si>
  <si>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</si>
  <si>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</si>
  <si>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</si>
  <si>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</si>
  <si>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</si>
  <si>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</si>
  <si>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</si>
  <si>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</si>
  <si>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</si>
  <si>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</si>
  <si>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</si>
  <si>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</si>
  <si>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</si>
  <si>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</si>
  <si>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</si>
  <si>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</si>
  <si>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</si>
  <si>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</si>
  <si>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</si>
  <si>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</si>
  <si>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</si>
  <si>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</si>
  <si>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</si>
  <si>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</si>
  <si>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</si>
  <si>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</si>
  <si>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</si>
  <si>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</si>
  <si>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</si>
  <si>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</si>
  <si>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</si>
  <si>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</si>
  <si>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</si>
  <si>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</si>
  <si>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</si>
  <si>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</si>
  <si>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</si>
  <si>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</si>
  <si>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</si>
  <si>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</si>
  <si>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</si>
  <si>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</si>
  <si>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</si>
  <si>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</si>
  <si>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</si>
  <si>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</si>
  <si>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</si>
  <si>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</si>
  <si>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</si>
  <si>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</si>
  <si>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</si>
  <si>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</si>
  <si>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</si>
  <si>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</si>
  <si>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</si>
  <si>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</si>
  <si>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</si>
  <si>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</si>
  <si>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</si>
  <si>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</si>
  <si>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</si>
  <si>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</si>
  <si>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</si>
  <si>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</si>
  <si>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</si>
  <si>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</si>
  <si>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</si>
  <si>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</si>
  <si>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</si>
  <si>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</si>
  <si>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</si>
  <si>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</si>
  <si>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</si>
  <si>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</si>
  <si>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</si>
  <si>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</si>
  <si>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</si>
  <si>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</si>
  <si>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</si>
  <si>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</si>
  <si>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</si>
  <si>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</si>
  <si>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</si>
  <si>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</si>
  <si>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</si>
  <si>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</si>
  <si>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</si>
  <si>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</si>
  <si>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</si>
  <si>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</si>
  <si>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</si>
  <si>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</si>
  <si>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</si>
  <si>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</si>
  <si>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</si>
  <si>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</si>
  <si>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</si>
  <si>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</si>
  <si>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</si>
  <si>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</si>
  <si>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</si>
  <si>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</si>
  <si>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</si>
  <si>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</si>
  <si>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</si>
  <si>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</si>
  <si>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</si>
  <si>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</si>
  <si>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</si>
  <si>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</si>
  <si>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</si>
  <si>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</si>
  <si>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</si>
  <si>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</si>
  <si>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</si>
  <si>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</si>
  <si>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</si>
  <si>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</si>
  <si>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</si>
  <si>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</si>
  <si>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</si>
  <si>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</si>
  <si>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</si>
  <si>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</si>
  <si>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</si>
  <si>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</si>
  <si>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</si>
  <si>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</si>
  <si>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</si>
  <si>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</si>
  <si>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</si>
  <si>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</si>
  <si>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</si>
  <si>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</si>
  <si>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</si>
  <si>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</si>
  <si>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</si>
  <si>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</si>
  <si>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</si>
  <si>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</si>
  <si>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</si>
  <si>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</si>
  <si>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</si>
  <si>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</si>
  <si>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</si>
  <si>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</si>
  <si>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</si>
  <si>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</si>
  <si>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</si>
  <si>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</si>
  <si>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</si>
  <si>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</si>
  <si>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</si>
  <si>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</si>
  <si>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</si>
  <si>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</si>
  <si>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</si>
  <si>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</si>
  <si>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</si>
  <si>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</si>
  <si>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</si>
  <si>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</si>
  <si>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</si>
  <si>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</si>
  <si>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</si>
  <si>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</si>
  <si>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</si>
  <si>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</si>
  <si>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</si>
  <si>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</si>
  <si>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</si>
  <si>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</si>
  <si>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</si>
  <si>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</si>
  <si>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</si>
  <si>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</si>
  <si>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</si>
  <si>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</si>
  <si>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</si>
  <si>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</si>
  <si>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</si>
  <si>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</si>
  <si>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</si>
  <si>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</si>
  <si>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</si>
  <si>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</si>
  <si>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</si>
  <si>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</si>
  <si>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</si>
  <si>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</si>
  <si>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</si>
  <si>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</si>
  <si>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</si>
  <si>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</si>
  <si>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</si>
  <si>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</si>
  <si>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</si>
  <si>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</si>
  <si>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</si>
  <si>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</si>
  <si>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</si>
  <si>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</si>
  <si>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</si>
  <si>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</si>
  <si>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</si>
  <si>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</si>
  <si>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</si>
  <si>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</si>
  <si>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</si>
  <si>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</si>
  <si>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</si>
  <si>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</si>
  <si>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</si>
  <si>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</si>
  <si>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</si>
  <si>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</si>
  <si>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</si>
  <si>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</si>
  <si>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</si>
  <si>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</si>
  <si>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</si>
  <si>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</si>
  <si>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</si>
  <si>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</si>
  <si>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</si>
  <si>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</si>
  <si>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</si>
  <si>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</si>
  <si>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</si>
  <si>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</si>
  <si>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</si>
  <si>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</si>
  <si>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</si>
  <si>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</si>
  <si>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</si>
  <si>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</si>
  <si>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</si>
  <si>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</si>
  <si>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</si>
  <si>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</si>
  <si>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</si>
  <si>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</si>
  <si>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</si>
  <si>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</si>
  <si>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</si>
  <si>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</si>
  <si>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</si>
  <si>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</si>
  <si>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</si>
  <si>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</si>
  <si>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</si>
  <si>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</si>
  <si>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</si>
  <si>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</si>
  <si>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</si>
  <si>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</si>
  <si>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</si>
  <si>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</si>
  <si>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</si>
  <si>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</si>
  <si>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</si>
  <si>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</si>
  <si>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</si>
  <si>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</si>
  <si>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</si>
  <si>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</si>
  <si>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</si>
  <si>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</si>
  <si>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</si>
  <si>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</si>
  <si>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</si>
  <si>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</si>
  <si>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</si>
  <si>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</si>
  <si>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</si>
  <si>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</si>
  <si>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</si>
  <si>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</si>
  <si>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</si>
  <si>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</si>
  <si>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</si>
  <si>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</si>
  <si>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</si>
  <si>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</si>
  <si>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</si>
  <si>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</si>
  <si>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</si>
  <si>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</si>
  <si>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</si>
  <si>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</si>
  <si>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</si>
  <si>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</si>
  <si>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</si>
  <si>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</si>
  <si>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</si>
  <si>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</si>
  <si>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</si>
  <si>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</si>
  <si>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</si>
  <si>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</si>
  <si>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</si>
  <si>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</si>
  <si>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</si>
  <si>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</si>
  <si>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</si>
  <si>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</si>
  <si>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</si>
  <si>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</si>
  <si>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</si>
  <si>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</si>
  <si>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</si>
  <si>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</si>
  <si>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</si>
  <si>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</si>
  <si>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</si>
  <si>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</si>
  <si>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</si>
  <si>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</si>
  <si>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</si>
  <si>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</si>
  <si>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</si>
  <si>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</si>
  <si>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</si>
  <si>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</si>
  <si>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</si>
  <si>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</si>
  <si>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</si>
  <si>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</si>
  <si>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</si>
  <si>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</si>
  <si>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</si>
  <si>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</si>
  <si>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</si>
  <si>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</si>
  <si>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</si>
  <si>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</si>
  <si>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</si>
  <si>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</si>
  <si>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</si>
  <si>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</si>
  <si>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</si>
  <si>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</si>
  <si>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</si>
  <si>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</si>
  <si>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</si>
  <si>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</si>
  <si>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</si>
  <si>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</si>
  <si>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</si>
  <si>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</si>
  <si>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</si>
  <si>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</si>
  <si>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</si>
  <si>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</si>
  <si>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</si>
  <si>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</si>
  <si>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</si>
  <si>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</si>
  <si>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</si>
  <si>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</si>
  <si>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</si>
  <si>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</si>
  <si>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</si>
  <si>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</si>
  <si>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</si>
  <si>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</si>
  <si>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</si>
  <si>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</si>
  <si>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</si>
  <si>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</si>
  <si>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</si>
  <si>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</si>
  <si>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</si>
  <si>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</si>
  <si>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</si>
  <si>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</si>
  <si>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</si>
  <si>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</si>
  <si>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</si>
  <si>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</si>
  <si>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</si>
  <si>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</si>
  <si>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</si>
  <si>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</si>
  <si>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</si>
  <si>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</si>
  <si>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</si>
  <si>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</si>
  <si>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</si>
  <si>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</si>
  <si>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</si>
  <si>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</si>
  <si>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</si>
  <si>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</si>
  <si>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</si>
  <si>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</si>
  <si>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</si>
  <si>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</si>
  <si>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</si>
  <si>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</si>
  <si>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</si>
  <si>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</si>
  <si>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</si>
  <si>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</si>
  <si>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</si>
  <si>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</si>
  <si>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</si>
  <si>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</si>
  <si>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</si>
  <si>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</si>
  <si>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</si>
  <si>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</si>
  <si>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</si>
  <si>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</si>
  <si>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</si>
  <si>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</si>
  <si>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</si>
  <si>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</si>
  <si>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</si>
  <si>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</si>
  <si>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</si>
  <si>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</si>
  <si>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</si>
  <si>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</si>
  <si>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</si>
  <si>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</si>
  <si>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</si>
  <si>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</si>
  <si>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</si>
  <si>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</si>
  <si>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</si>
  <si>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</si>
  <si>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</si>
  <si>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</si>
  <si>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</si>
  <si>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</si>
  <si>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</si>
  <si>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</si>
  <si>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</si>
  <si>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</si>
  <si>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</si>
  <si>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</si>
  <si>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</si>
  <si>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</si>
  <si>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</si>
  <si>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</si>
  <si>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</si>
  <si>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</si>
  <si>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</si>
  <si>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</si>
  <si>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</si>
  <si>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</si>
  <si>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</si>
  <si>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</si>
  <si>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</si>
  <si>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</si>
  <si>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</si>
  <si>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</si>
  <si>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</si>
  <si>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</si>
  <si>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</si>
  <si>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</si>
  <si>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</si>
  <si>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</si>
  <si>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</si>
  <si>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</si>
  <si>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</si>
  <si>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</si>
  <si>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</si>
  <si>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</si>
  <si>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</si>
  <si>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</si>
  <si>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</si>
  <si>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</si>
  <si>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</si>
  <si>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</si>
  <si>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</si>
  <si>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</si>
  <si>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</si>
  <si>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</si>
  <si>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</si>
  <si>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</si>
  <si>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</si>
  <si>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</si>
  <si>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</si>
  <si>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</si>
  <si>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</si>
  <si>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</si>
  <si>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</si>
  <si>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</si>
  <si>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</si>
  <si>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</si>
  <si>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</si>
  <si>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</si>
  <si>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</si>
  <si>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</si>
  <si>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</si>
  <si>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</si>
  <si>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</si>
  <si>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</si>
  <si>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</si>
  <si>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</si>
  <si>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</si>
  <si>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</si>
  <si>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</si>
  <si>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</si>
  <si>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</si>
  <si>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</si>
  <si>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</si>
  <si>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</si>
  <si>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</si>
  <si>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</si>
  <si>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</si>
  <si>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</si>
  <si>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</si>
  <si>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</si>
  <si>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</si>
  <si>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</si>
  <si>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</si>
  <si>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</si>
  <si>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</si>
  <si>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</si>
  <si>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</si>
  <si>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</si>
  <si>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</si>
  <si>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</si>
  <si>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</si>
  <si>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</si>
  <si>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</si>
  <si>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</si>
  <si>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</si>
  <si>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</si>
  <si>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</si>
  <si>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</si>
  <si>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</si>
  <si>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</si>
  <si>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</si>
  <si>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</si>
  <si>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</si>
  <si>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</si>
  <si>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</si>
  <si>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</si>
  <si>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</si>
  <si>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</si>
  <si>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</si>
  <si>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</si>
  <si>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</si>
  <si>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</si>
  <si>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</si>
  <si>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</si>
  <si>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</si>
  <si>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</si>
  <si>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</si>
  <si>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</si>
  <si>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</si>
  <si>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</si>
  <si>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</si>
  <si>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</si>
  <si>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</si>
  <si>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</si>
  <si>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</si>
  <si>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</si>
  <si>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</si>
  <si>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</si>
  <si>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</si>
  <si>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</si>
  <si>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</si>
  <si>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</si>
  <si>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</si>
  <si>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</si>
  <si>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</si>
  <si>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</si>
  <si>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</si>
  <si>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</si>
  <si>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</si>
  <si>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</si>
  <si>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</si>
  <si>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</si>
  <si>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</si>
  <si>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</si>
  <si>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</si>
  <si>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</si>
  <si>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</si>
  <si>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</si>
  <si>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</si>
  <si>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</si>
  <si>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</si>
  <si>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</si>
  <si>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</si>
  <si>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</si>
  <si>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</si>
  <si>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</si>
  <si>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</si>
  <si>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</si>
  <si>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</si>
  <si>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</si>
  <si>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</si>
  <si>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</si>
  <si>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</si>
  <si>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</si>
  <si>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</si>
  <si>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</si>
  <si>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</si>
  <si>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</si>
  <si>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</si>
  <si>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</si>
  <si>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</si>
  <si>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</si>
  <si>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</si>
  <si>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</si>
  <si>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</si>
  <si>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</si>
  <si>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</si>
  <si>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</si>
  <si>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</si>
  <si>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</si>
  <si>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</si>
  <si>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</si>
  <si>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</si>
  <si>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</si>
  <si>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</si>
  <si>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</si>
  <si>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</si>
  <si>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</si>
  <si>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</si>
  <si>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</si>
  <si>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</si>
  <si>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</si>
  <si>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</si>
  <si>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</si>
  <si>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</si>
  <si>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</si>
  <si>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</si>
  <si>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</si>
  <si>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</si>
  <si>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</si>
  <si>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</si>
  <si>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</si>
  <si>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</si>
  <si>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</si>
  <si>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</si>
  <si>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</si>
  <si>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</si>
  <si>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</si>
  <si>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</si>
  <si>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</si>
  <si>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</si>
  <si>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</si>
  <si>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</si>
  <si>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</si>
  <si>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</si>
  <si>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</si>
  <si>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</si>
  <si>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</si>
  <si>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</si>
  <si>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</si>
  <si>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</si>
  <si>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</si>
  <si>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</si>
  <si>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</si>
  <si>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</si>
  <si>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</si>
  <si>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</si>
  <si>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</si>
  <si>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</si>
  <si>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</si>
  <si>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</si>
  <si>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</si>
  <si>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</si>
  <si>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</si>
  <si>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</si>
  <si>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</si>
  <si>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</si>
  <si>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</si>
  <si>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</si>
  <si>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</si>
  <si>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</si>
  <si>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</si>
  <si>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</si>
  <si>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</si>
  <si>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</si>
  <si>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</si>
  <si>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</si>
  <si>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</si>
  <si>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</si>
  <si>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</si>
  <si>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</si>
  <si>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</si>
  <si>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</si>
  <si>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</si>
  <si>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</si>
  <si>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</si>
  <si>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</si>
  <si>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</si>
  <si>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</si>
  <si>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</si>
  <si>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</si>
  <si>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</si>
  <si>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</si>
  <si>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</si>
  <si>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</si>
  <si>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</si>
  <si>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</si>
  <si>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</si>
  <si>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</si>
  <si>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</si>
  <si>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</si>
  <si>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</si>
  <si>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</si>
  <si>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</si>
  <si>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</si>
  <si>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</si>
  <si>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</si>
  <si>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</si>
  <si>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</si>
  <si>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</si>
  <si>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</si>
  <si>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</si>
  <si>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</si>
  <si>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</si>
  <si>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</si>
  <si>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</si>
  <si>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</si>
  <si>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</si>
  <si>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</si>
  <si>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</si>
  <si>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</si>
  <si>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</si>
  <si>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</si>
  <si>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</si>
  <si>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</si>
  <si>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</si>
  <si>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</si>
  <si>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</si>
  <si>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</si>
  <si>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</si>
  <si>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</si>
  <si>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</si>
  <si>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</si>
  <si>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</si>
  <si>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</si>
  <si>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</si>
  <si>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</si>
  <si>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</si>
  <si>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</si>
  <si>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</si>
  <si>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</si>
  <si>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</si>
  <si>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</si>
  <si>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</si>
  <si>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</si>
  <si>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</si>
  <si>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</si>
  <si>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</si>
  <si>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</si>
  <si>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</si>
  <si>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</si>
  <si>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</si>
  <si>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</si>
  <si>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</si>
  <si>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</si>
  <si>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</si>
  <si>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</si>
  <si>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</si>
  <si>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</si>
  <si>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</si>
  <si>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</si>
  <si>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</si>
  <si>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</si>
  <si>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</si>
  <si>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</si>
  <si>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</si>
  <si>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</si>
  <si>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</si>
  <si>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</si>
  <si>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</si>
  <si>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</si>
  <si>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</si>
  <si>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</si>
  <si>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</si>
  <si>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</si>
  <si>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</si>
  <si>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</si>
  <si>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</si>
  <si>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</si>
  <si>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</si>
  <si>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</si>
  <si>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</si>
  <si>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</si>
  <si>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</si>
  <si>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</si>
  <si>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</si>
  <si>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</si>
  <si>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</si>
  <si>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</si>
  <si>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</si>
  <si>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</si>
  <si>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</si>
  <si>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</si>
  <si>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</si>
  <si>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</si>
  <si>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</si>
  <si>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</si>
  <si>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</si>
  <si>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</si>
  <si>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</si>
  <si>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</si>
  <si>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</si>
  <si>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</si>
  <si>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</si>
  <si>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</si>
  <si>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</si>
  <si>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</si>
  <si>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</si>
  <si>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</si>
  <si>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</si>
  <si>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</si>
  <si>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</si>
  <si>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</si>
  <si>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</si>
  <si>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</si>
  <si>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</si>
  <si>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</si>
  <si>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</si>
  <si>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</si>
  <si>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</si>
  <si>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</si>
  <si>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</si>
  <si>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</si>
  <si>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</si>
  <si>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</si>
  <si>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</si>
  <si>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</si>
  <si>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</si>
  <si>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</si>
  <si>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</si>
  <si>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</si>
  <si>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</si>
  <si>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</si>
  <si>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</si>
  <si>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</si>
  <si>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</si>
  <si>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</si>
  <si>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</si>
  <si>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</si>
  <si>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</si>
  <si>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</si>
  <si>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</si>
  <si>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</si>
  <si>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</si>
  <si>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</si>
  <si>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</si>
  <si>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</si>
  <si>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</si>
  <si>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</si>
  <si>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</si>
  <si>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</si>
  <si>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</si>
  <si>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</si>
  <si>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</si>
  <si>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</si>
  <si>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</si>
  <si>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</si>
  <si>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</si>
  <si>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</si>
  <si>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</si>
  <si>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</si>
  <si>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</si>
  <si>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</si>
  <si>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</si>
  <si>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</si>
  <si>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</si>
  <si>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</si>
  <si>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</si>
  <si>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</si>
  <si>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</si>
  <si>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</si>
  <si>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</si>
  <si>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</si>
  <si>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</si>
  <si>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</si>
  <si>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</si>
  <si>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</si>
  <si>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</si>
  <si>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</si>
  <si>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</si>
  <si>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</si>
  <si>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</si>
  <si>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</si>
  <si>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</si>
  <si>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</si>
  <si>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</si>
  <si>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</si>
  <si>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</si>
  <si>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</si>
  <si>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</si>
  <si>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</si>
  <si>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</si>
  <si>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</si>
  <si>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</si>
  <si>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</si>
  <si>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</si>
  <si>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</si>
  <si>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</si>
  <si>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</si>
  <si>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</si>
  <si>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</si>
  <si>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</si>
  <si>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</si>
  <si>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</si>
  <si>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</si>
  <si>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</si>
  <si>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</si>
  <si>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</si>
  <si>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</si>
  <si>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</si>
  <si>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</si>
  <si>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</si>
  <si>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</si>
  <si>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</si>
  <si>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</si>
  <si>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</si>
  <si>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</si>
  <si>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</si>
  <si>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</si>
  <si>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</si>
  <si>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</si>
  <si>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</si>
  <si>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</si>
  <si>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</si>
  <si>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</si>
  <si>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</si>
  <si>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</si>
  <si>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</si>
  <si>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</si>
  <si>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</si>
  <si>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</si>
  <si>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</si>
  <si>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</si>
  <si>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</si>
  <si>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</si>
  <si>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</si>
  <si>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</si>
  <si>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</si>
  <si>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</si>
  <si>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</si>
  <si>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</si>
  <si>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</si>
  <si>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</si>
  <si>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</si>
  <si>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</si>
  <si>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</si>
  <si>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</si>
  <si>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</si>
  <si>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</si>
  <si>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</si>
  <si>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</si>
  <si>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</si>
  <si>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</si>
  <si>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</si>
  <si>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</si>
  <si>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</si>
  <si>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</si>
  <si>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</si>
  <si>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</si>
  <si>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</si>
  <si>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</si>
  <si>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</si>
  <si>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</si>
  <si>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</si>
  <si>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</si>
  <si>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</si>
  <si>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</si>
  <si>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</si>
  <si>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</si>
  <si>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</si>
  <si>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</si>
  <si>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</si>
  <si>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</si>
  <si>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</si>
  <si>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</si>
  <si>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</si>
  <si>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</si>
  <si>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</si>
  <si>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</si>
  <si>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</si>
  <si>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</si>
  <si>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</si>
  <si>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</si>
  <si>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</si>
  <si>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</si>
  <si>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</si>
  <si>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</si>
  <si>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</si>
  <si>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</si>
  <si>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</si>
  <si>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</si>
  <si>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</si>
  <si>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</si>
  <si>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</si>
  <si>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</si>
  <si>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</si>
  <si>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</si>
  <si>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</si>
  <si>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</si>
  <si>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</si>
  <si>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</si>
  <si>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</si>
  <si>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</si>
  <si>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</si>
  <si>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</si>
  <si>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</si>
  <si>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</si>
  <si>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</si>
  <si>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</si>
  <si>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</si>
  <si>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</si>
  <si>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</si>
  <si>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</si>
  <si>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</si>
  <si>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</si>
  <si>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</si>
  <si>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</si>
  <si>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</si>
  <si>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</si>
  <si>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</si>
  <si>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</si>
  <si>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</si>
  <si>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</si>
  <si>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</si>
  <si>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</si>
  <si>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</si>
  <si>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</si>
  <si>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</si>
  <si>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</si>
  <si>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</si>
  <si>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</si>
  <si>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</si>
  <si>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</si>
  <si>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</si>
  <si>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</si>
  <si>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</si>
  <si>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</si>
  <si>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</si>
  <si>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</si>
  <si>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</si>
  <si>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</si>
  <si>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</si>
  <si>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</si>
  <si>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</si>
  <si>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</si>
  <si>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</si>
  <si>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</si>
  <si>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</si>
  <si>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</si>
  <si>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</si>
  <si>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</si>
  <si>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</si>
  <si>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</si>
  <si>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</si>
  <si>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</si>
  <si>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</si>
  <si>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</si>
  <si>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</si>
  <si>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</si>
  <si>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</si>
  <si>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</si>
  <si>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</si>
  <si>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</si>
  <si>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</si>
  <si>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</si>
  <si>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</si>
  <si>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</si>
  <si>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</si>
  <si>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</si>
  <si>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</si>
  <si>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</si>
  <si>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</si>
  <si>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</si>
  <si>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</si>
  <si>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</si>
  <si>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</si>
  <si>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</si>
  <si>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</si>
  <si>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</si>
  <si>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</si>
  <si>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</si>
  <si>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</si>
  <si>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</si>
  <si>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</si>
  <si>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</si>
  <si>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</si>
  <si>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</si>
  <si>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</si>
  <si>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</si>
  <si>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</si>
  <si>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</si>
  <si>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</si>
  <si>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</si>
  <si>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</si>
  <si>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</si>
  <si>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</si>
  <si>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</si>
  <si>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</si>
  <si>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</si>
  <si>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</si>
  <si>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</si>
  <si>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</si>
  <si>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</si>
  <si>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</si>
  <si>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</si>
  <si>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</si>
  <si>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</si>
  <si>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</si>
  <si>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</si>
  <si>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</si>
  <si>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</si>
  <si>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</si>
  <si>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</si>
  <si>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</si>
  <si>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</si>
  <si>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</si>
  <si>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</si>
  <si>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</si>
  <si>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</si>
  <si>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</si>
  <si>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</si>
  <si>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</si>
  <si>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</si>
  <si>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</si>
  <si>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</si>
  <si>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</si>
  <si>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</si>
  <si>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</si>
  <si>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</si>
  <si>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</si>
  <si>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</si>
  <si>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</si>
  <si>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</si>
  <si>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</si>
  <si>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</si>
  <si>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</si>
  <si>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</si>
  <si>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</si>
  <si>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</si>
  <si>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</si>
  <si>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</si>
  <si>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</si>
  <si>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</si>
  <si>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</si>
  <si>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</si>
  <si>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</si>
  <si>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</si>
  <si>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</si>
  <si>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</si>
  <si>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</si>
  <si>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</si>
  <si>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</si>
  <si>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</si>
  <si>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</si>
  <si>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</si>
  <si>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</si>
  <si>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</si>
  <si>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</si>
  <si>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</si>
  <si>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</si>
  <si>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</si>
  <si>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</si>
  <si>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</si>
  <si>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</si>
  <si>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</si>
  <si>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</si>
  <si>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</si>
  <si>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</si>
  <si>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</si>
  <si>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</si>
  <si>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</si>
  <si>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</si>
  <si>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</si>
  <si>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</si>
  <si>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</si>
  <si>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</si>
  <si>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</si>
  <si>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</si>
  <si>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</si>
  <si>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</si>
  <si>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</si>
  <si>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</si>
  <si>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</si>
  <si>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</si>
  <si>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</si>
  <si>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</si>
  <si>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</si>
  <si>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</si>
  <si>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</si>
  <si>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</si>
  <si>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</si>
  <si>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</si>
  <si>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</si>
  <si>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</si>
  <si>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</si>
  <si>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</si>
  <si>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</si>
  <si>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</si>
  <si>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</si>
  <si>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</si>
  <si>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</si>
  <si>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</si>
  <si>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</si>
  <si>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</si>
  <si>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</si>
  <si>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</si>
  <si>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</si>
  <si>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</si>
  <si>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</si>
  <si>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</si>
  <si>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</si>
  <si>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</si>
  <si>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</si>
  <si>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</si>
  <si>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</si>
  <si>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</si>
  <si>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</si>
  <si>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</si>
  <si>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</si>
  <si>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</si>
  <si>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</si>
  <si>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</si>
  <si>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</si>
  <si>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</si>
  <si>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</si>
  <si>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</si>
  <si>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</si>
  <si>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</si>
  <si>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</si>
  <si>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</si>
  <si>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</si>
  <si>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</si>
  <si>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</si>
  <si>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</si>
  <si>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</si>
  <si>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</si>
  <si>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</si>
  <si>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</si>
  <si>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</si>
  <si>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</si>
  <si>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</si>
  <si>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</si>
  <si>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</si>
  <si>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</si>
  <si>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</si>
  <si>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</si>
  <si>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</si>
  <si>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</si>
  <si>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</si>
  <si>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</si>
  <si>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</si>
  <si>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</si>
  <si>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</si>
  <si>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</si>
  <si>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</si>
  <si>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</si>
  <si>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</si>
  <si>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</si>
  <si>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</si>
  <si>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</si>
  <si>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</si>
  <si>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</si>
  <si>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</si>
  <si>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</si>
  <si>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</si>
  <si>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</si>
  <si>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</si>
  <si>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</si>
  <si>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</si>
  <si>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</si>
  <si>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</si>
  <si>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</si>
  <si>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</si>
  <si>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</si>
  <si>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</si>
  <si>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</si>
  <si>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</si>
  <si>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</si>
  <si>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</si>
  <si>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</si>
  <si>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</si>
  <si>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</si>
  <si>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</si>
  <si>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</si>
  <si>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</si>
  <si>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</si>
  <si>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</si>
  <si>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</si>
  <si>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</si>
  <si>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</si>
  <si>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</si>
  <si>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</si>
  <si>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</si>
  <si>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</si>
  <si>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</si>
  <si>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</si>
  <si>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</si>
  <si>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</si>
  <si>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</si>
  <si>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</si>
  <si>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</si>
  <si>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</si>
  <si>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</si>
  <si>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</si>
  <si>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</si>
  <si>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</si>
  <si>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</si>
  <si>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</si>
  <si>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</si>
  <si>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</si>
  <si>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</si>
  <si>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</si>
  <si>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</si>
  <si>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</si>
  <si>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</si>
  <si>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</si>
  <si>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</si>
  <si>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</si>
  <si>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</si>
  <si>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</si>
  <si>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</si>
  <si>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</si>
  <si>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</si>
  <si>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</si>
  <si>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</si>
  <si>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</si>
  <si>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</si>
  <si>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</si>
  <si>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</si>
  <si>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</si>
  <si>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</si>
  <si>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</si>
  <si>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</si>
  <si>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</si>
  <si>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</si>
  <si>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</si>
  <si>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</si>
  <si>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</si>
  <si>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</si>
  <si>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</si>
  <si>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</si>
  <si>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</si>
  <si>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</si>
  <si>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</si>
  <si>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</si>
  <si>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</si>
  <si>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</si>
  <si>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</si>
  <si>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</si>
  <si>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</si>
  <si>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</si>
  <si>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</si>
  <si>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</si>
  <si>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</si>
  <si>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</si>
  <si>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</si>
  <si>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</si>
  <si>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</si>
  <si>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</si>
  <si>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</si>
  <si>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</si>
  <si>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</si>
  <si>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</si>
  <si>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</si>
  <si>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</si>
  <si>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</si>
  <si>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</si>
  <si>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</si>
  <si>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</si>
  <si>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</si>
  <si>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</si>
  <si>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</si>
  <si>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</si>
  <si>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</si>
  <si>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</si>
  <si>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</si>
  <si>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</si>
  <si>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</si>
  <si>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</si>
  <si>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</si>
  <si>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</si>
  <si>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</si>
  <si>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</si>
  <si>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</si>
  <si>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</si>
  <si>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</si>
  <si>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</si>
  <si>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</si>
  <si>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</si>
  <si>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</si>
  <si>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</si>
  <si>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</si>
  <si>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</si>
  <si>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</si>
  <si>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</si>
  <si>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</si>
  <si>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</si>
  <si>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</si>
  <si>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</si>
  <si>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</si>
  <si>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</si>
  <si>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</si>
  <si>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</si>
  <si>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</si>
  <si>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</si>
  <si>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</si>
  <si>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</si>
  <si>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</si>
  <si>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</si>
  <si>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</si>
  <si>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</si>
  <si>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</si>
  <si>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</si>
  <si>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</si>
  <si>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</si>
  <si>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</si>
  <si>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</si>
  <si>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</si>
  <si>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</si>
  <si>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</si>
  <si>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</si>
  <si>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</si>
  <si>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</si>
  <si>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</si>
  <si>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</si>
  <si>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</si>
  <si>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</si>
  <si>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</si>
  <si>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</si>
  <si>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</si>
  <si>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</si>
  <si>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</si>
  <si>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</si>
  <si>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</si>
  <si>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</si>
  <si>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</si>
  <si>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</si>
  <si>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</si>
  <si>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</si>
  <si>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</si>
  <si>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</si>
  <si>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</si>
  <si>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</si>
  <si>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</si>
  <si>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</si>
  <si>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</si>
  <si>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</si>
  <si>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</si>
  <si>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</si>
  <si>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</si>
  <si>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</si>
  <si>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</si>
  <si>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</si>
  <si>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</si>
  <si>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</si>
  <si>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</si>
  <si>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</si>
  <si>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</si>
  <si>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</si>
  <si>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</si>
  <si>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</si>
  <si>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</si>
  <si>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</si>
  <si>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</si>
  <si>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</si>
  <si>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</si>
  <si>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</si>
  <si>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</si>
  <si>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</si>
  <si>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</si>
  <si>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</si>
  <si>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</si>
  <si>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</si>
  <si>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</si>
  <si>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</si>
  <si>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</si>
  <si>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</si>
  <si>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</si>
  <si>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</si>
  <si>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</si>
  <si>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</si>
  <si>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</si>
  <si>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</si>
  <si>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</si>
  <si>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</si>
  <si>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</si>
  <si>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</si>
  <si>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</si>
  <si>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</si>
  <si>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</si>
  <si>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</si>
  <si>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</si>
  <si>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</si>
  <si>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</si>
  <si>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</si>
  <si>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</si>
  <si>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</si>
  <si>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</si>
  <si>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</si>
  <si>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</si>
  <si>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</si>
  <si>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</si>
  <si>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</si>
  <si>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</si>
  <si>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</si>
  <si>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</si>
  <si>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</si>
  <si>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</si>
  <si>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</si>
  <si>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</si>
  <si>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</si>
  <si>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</si>
  <si>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</si>
  <si>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</si>
  <si>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</si>
  <si>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</si>
  <si>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</si>
  <si>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</si>
  <si>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</si>
  <si>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</si>
  <si>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</si>
  <si>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</si>
  <si>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</si>
  <si>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</si>
  <si>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</si>
  <si>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</si>
  <si>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</si>
  <si>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</si>
  <si>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</si>
  <si>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</si>
  <si>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</si>
  <si>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</si>
  <si>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</si>
  <si>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</si>
  <si>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</si>
  <si>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</si>
  <si>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</si>
  <si>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</si>
  <si>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</si>
  <si>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</si>
  <si>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</si>
  <si>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</si>
  <si>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</si>
  <si>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</si>
  <si>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</si>
  <si>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</si>
  <si>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</si>
  <si>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</si>
  <si>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</si>
  <si>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</si>
  <si>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</si>
  <si>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</si>
  <si>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</si>
  <si>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</si>
  <si>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</si>
  <si>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</si>
  <si>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</si>
  <si>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</si>
  <si>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</si>
  <si>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</si>
  <si>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</si>
  <si>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</si>
  <si>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</si>
  <si>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</si>
  <si>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</si>
  <si>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</si>
  <si>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</si>
  <si>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</si>
  <si>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</si>
  <si>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</si>
  <si>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</si>
  <si>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</si>
  <si>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</si>
  <si>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</si>
  <si>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</si>
  <si>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</si>
  <si>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</si>
  <si>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</si>
  <si>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</si>
  <si>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</si>
  <si>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</si>
  <si>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</si>
  <si>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</si>
  <si>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</si>
  <si>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</si>
  <si>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</si>
  <si>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</si>
  <si>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</si>
  <si>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</si>
  <si>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</si>
  <si>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</si>
  <si>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</si>
  <si>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</si>
  <si>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</si>
  <si>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</si>
  <si>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</si>
  <si>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</si>
  <si>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</si>
  <si>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</si>
  <si>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</si>
  <si>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</si>
  <si>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</si>
  <si>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</si>
  <si>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</si>
  <si>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</si>
  <si>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</si>
  <si>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</si>
  <si>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</si>
  <si>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</si>
  <si>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</si>
  <si>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</si>
  <si>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</si>
  <si>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</si>
  <si>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</si>
  <si>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</si>
  <si>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</si>
  <si>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</si>
  <si>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</si>
  <si>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</si>
  <si>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</si>
  <si>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</si>
  <si>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</si>
  <si>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</si>
  <si>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</si>
  <si>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</si>
  <si>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</si>
  <si>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</si>
  <si>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</si>
  <si>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</si>
  <si>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</si>
  <si>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</si>
  <si>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</si>
  <si>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</si>
  <si>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</si>
  <si>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</si>
  <si>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</si>
  <si>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</si>
  <si>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</si>
  <si>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</si>
  <si>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</si>
  <si>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</si>
  <si>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</si>
  <si>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</si>
  <si>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</si>
  <si>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</si>
  <si>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</si>
  <si>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</si>
  <si>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</si>
  <si>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</si>
  <si>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</si>
  <si>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</si>
  <si>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</si>
  <si>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</si>
  <si>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</si>
  <si>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</si>
  <si>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</si>
  <si>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</si>
  <si>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</si>
  <si>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</si>
  <si>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</si>
  <si>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</si>
  <si>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</si>
  <si>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</si>
  <si>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</si>
  <si>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</si>
  <si>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</si>
  <si>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</si>
  <si>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</si>
  <si>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</si>
  <si>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</si>
  <si>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</si>
  <si>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</si>
  <si>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</si>
  <si>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</si>
  <si>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</si>
  <si>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</si>
  <si>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</si>
  <si>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</si>
  <si>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</si>
  <si>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</si>
  <si>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</si>
  <si>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</si>
  <si>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</si>
  <si>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</si>
  <si>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</si>
  <si>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</si>
  <si>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</si>
  <si>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</si>
  <si>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</si>
  <si>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</si>
  <si>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</si>
  <si>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</si>
  <si>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</si>
  <si>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</si>
  <si>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</si>
  <si>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</si>
  <si>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</si>
  <si>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</si>
  <si>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</si>
  <si>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</si>
  <si>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</si>
  <si>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</si>
  <si>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</si>
  <si>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</si>
  <si>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</si>
  <si>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</si>
  <si>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</si>
  <si>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</si>
  <si>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</si>
  <si>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</si>
  <si>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</si>
  <si>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</si>
  <si>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</si>
  <si>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</si>
  <si>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</si>
  <si>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</si>
  <si>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</si>
  <si>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</si>
  <si>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</si>
  <si>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</si>
  <si>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</si>
  <si>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</si>
  <si>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</si>
  <si>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</si>
  <si>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</si>
  <si>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</si>
  <si>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</si>
  <si>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</si>
  <si>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</si>
  <si>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</si>
  <si>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</si>
  <si>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</si>
  <si>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</si>
  <si>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</si>
  <si>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</si>
  <si>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</si>
  <si>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</si>
  <si>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</si>
  <si>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</si>
  <si>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</si>
  <si>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</si>
  <si>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</si>
  <si>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</si>
  <si>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</si>
  <si>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</si>
  <si>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</si>
  <si>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</si>
  <si>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</si>
  <si>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</si>
  <si>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</si>
  <si>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</si>
  <si>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</si>
  <si>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</si>
  <si>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</si>
  <si>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</si>
  <si>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</si>
  <si>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</si>
  <si>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</si>
  <si>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</si>
  <si>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</si>
  <si>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</si>
  <si>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</si>
  <si>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</si>
  <si>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</si>
  <si>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</si>
  <si>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</si>
  <si>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</si>
  <si>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</si>
  <si>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</si>
  <si>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</si>
  <si>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</si>
  <si>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</si>
  <si>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</si>
  <si>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</si>
  <si>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</si>
  <si>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</si>
  <si>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</si>
  <si>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</si>
  <si>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</si>
  <si>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</si>
  <si>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</si>
  <si>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</si>
  <si>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</si>
  <si>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</si>
  <si>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</si>
  <si>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</si>
  <si>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</si>
  <si>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</si>
  <si>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</si>
  <si>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</si>
  <si>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</si>
  <si>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</si>
  <si>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</si>
  <si>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</si>
  <si>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</si>
  <si>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</si>
  <si>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</si>
  <si>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</si>
  <si>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</si>
  <si>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</si>
  <si>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</si>
  <si>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</si>
  <si>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</si>
  <si>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</si>
  <si>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</si>
  <si>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</si>
  <si>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</si>
  <si>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</si>
  <si>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</si>
  <si>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</si>
  <si>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</si>
  <si>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</si>
  <si>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</si>
  <si>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</si>
  <si>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</si>
  <si>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</si>
  <si>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</si>
  <si>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</si>
  <si>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</si>
  <si>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</si>
  <si>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</si>
  <si>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</si>
  <si>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</si>
  <si>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</si>
  <si>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</si>
  <si>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</si>
  <si>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</si>
  <si>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</si>
  <si>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</si>
  <si>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</si>
  <si>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</si>
  <si>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</si>
  <si>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</si>
  <si>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</si>
  <si>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</si>
  <si>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</si>
  <si>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</si>
  <si>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</si>
  <si>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</si>
  <si>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</si>
  <si>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</si>
  <si>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</si>
  <si>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</si>
  <si>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</si>
  <si>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</si>
  <si>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</si>
  <si>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</si>
  <si>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</si>
  <si>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</si>
  <si>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</si>
  <si>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</si>
  <si>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</si>
  <si>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</si>
  <si>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</si>
  <si>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</si>
  <si>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</si>
  <si>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</si>
  <si>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</si>
  <si>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</si>
  <si>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</si>
  <si>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</si>
  <si>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</si>
  <si>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</si>
  <si>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</si>
  <si>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</si>
  <si>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</si>
  <si>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</si>
  <si>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</si>
  <si>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</si>
  <si>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</si>
  <si>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</si>
  <si>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</si>
  <si>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</si>
  <si>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</si>
  <si>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</si>
  <si>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</si>
  <si>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</si>
  <si>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</si>
  <si>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</si>
  <si>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</si>
  <si>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</si>
  <si>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</si>
  <si>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</si>
  <si>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</si>
  <si>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</si>
  <si>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</si>
  <si>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</si>
  <si>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</si>
  <si>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</si>
  <si>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</si>
  <si>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</si>
  <si>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</si>
  <si>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</si>
  <si>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</si>
  <si>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</si>
  <si>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</si>
  <si>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</si>
  <si>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</si>
  <si>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</si>
  <si>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</si>
  <si>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</si>
  <si>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</si>
  <si>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</si>
  <si>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</si>
  <si>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</si>
  <si>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</si>
  <si>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</si>
  <si>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</si>
  <si>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</si>
  <si>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</si>
  <si>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</si>
  <si>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</si>
  <si>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</si>
  <si>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</si>
  <si>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</si>
  <si>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</si>
  <si>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</si>
  <si>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</si>
  <si>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</si>
  <si>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</si>
  <si>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</si>
  <si>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</si>
  <si>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</si>
  <si>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</si>
  <si>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</si>
  <si>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</si>
  <si>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</si>
  <si>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</si>
  <si>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</si>
  <si>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</si>
  <si>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</si>
  <si>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</si>
  <si>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</si>
  <si>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</si>
  <si>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</si>
  <si>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</si>
  <si>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</si>
  <si>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</si>
  <si>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</si>
  <si>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</si>
  <si>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</si>
  <si>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</si>
  <si>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</si>
  <si>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</si>
  <si>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</si>
  <si>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</si>
  <si>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</si>
  <si>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</si>
  <si>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</si>
  <si>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</si>
  <si>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</si>
  <si>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</si>
  <si>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</si>
  <si>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</si>
  <si>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</si>
  <si>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</si>
  <si>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</si>
  <si>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</si>
  <si>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</si>
  <si>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</si>
  <si>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</si>
  <si>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</si>
  <si>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</si>
  <si>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</si>
  <si>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</si>
  <si>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</si>
  <si>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</si>
  <si>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</si>
  <si>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</si>
  <si>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</si>
  <si>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</si>
  <si>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</si>
  <si>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</si>
  <si>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</si>
  <si>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</si>
  <si>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</si>
  <si>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</si>
  <si>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</si>
  <si>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</si>
  <si>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</si>
  <si>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</si>
  <si>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</si>
  <si>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</si>
  <si>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</si>
  <si>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</si>
  <si>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</si>
  <si>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</si>
  <si>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</si>
  <si>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</si>
  <si>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</si>
  <si>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</si>
  <si>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</si>
  <si>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</si>
  <si>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</si>
  <si>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</si>
  <si>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</si>
  <si>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</si>
  <si>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</si>
  <si>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</si>
  <si>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</si>
  <si>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</si>
  <si>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</si>
  <si>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</si>
  <si>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</si>
  <si>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</si>
  <si>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</si>
  <si>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</si>
  <si>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</si>
  <si>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</si>
  <si>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</si>
  <si>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</si>
  <si>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</si>
  <si>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</si>
  <si>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</si>
  <si>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</si>
  <si>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</si>
  <si>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</si>
  <si>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</si>
  <si>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</si>
  <si>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</si>
  <si>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</si>
  <si>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</si>
  <si>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</si>
  <si>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</si>
  <si>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</si>
  <si>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</si>
  <si>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</si>
  <si>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</si>
  <si>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</si>
  <si>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</si>
  <si>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</si>
  <si>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</si>
  <si>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</si>
  <si>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</si>
  <si>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</si>
  <si>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</si>
  <si>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</si>
  <si>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</si>
  <si>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</si>
  <si>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</si>
  <si>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</si>
  <si>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</si>
  <si>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</si>
  <si>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</si>
  <si>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</si>
  <si>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</si>
  <si>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</si>
  <si>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</si>
  <si>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</si>
  <si>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</si>
  <si>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</si>
  <si>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</si>
  <si>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</si>
  <si>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</si>
  <si>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</si>
  <si>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</si>
  <si>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</si>
  <si>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</si>
  <si>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</si>
  <si>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</si>
  <si>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</si>
  <si>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</si>
  <si>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</si>
  <si>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</si>
  <si>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</si>
  <si>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</si>
  <si>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</si>
  <si>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</si>
  <si>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</si>
  <si>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</si>
  <si>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</si>
  <si>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</si>
  <si>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</si>
  <si>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</si>
  <si>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</si>
  <si>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</si>
  <si>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</si>
  <si>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</si>
  <si>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</si>
  <si>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</si>
  <si>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</si>
  <si>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</si>
  <si>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</si>
  <si>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</si>
  <si>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</si>
  <si>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</si>
  <si>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</si>
  <si>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</si>
  <si>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</si>
  <si>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</si>
  <si>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</si>
  <si>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</si>
  <si>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</si>
  <si>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</si>
  <si>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</si>
  <si>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</si>
  <si>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</si>
  <si>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</si>
  <si>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</si>
  <si>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</si>
  <si>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</si>
  <si>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</si>
  <si>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</si>
  <si>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</si>
  <si>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</si>
  <si>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</si>
  <si>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</si>
  <si>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</si>
  <si>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</si>
  <si>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</si>
  <si>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</si>
  <si>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</si>
  <si>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</si>
  <si>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</si>
  <si>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</si>
  <si>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</si>
  <si>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</si>
  <si>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</si>
  <si>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</si>
  <si>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</si>
  <si>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</si>
  <si>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</si>
  <si>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</si>
  <si>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</si>
  <si>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</si>
  <si>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</si>
  <si>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</si>
  <si>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</si>
  <si>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</si>
  <si>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</si>
  <si>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</si>
  <si>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</si>
  <si>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</si>
  <si>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</si>
  <si>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</si>
  <si>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</si>
  <si>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</si>
  <si>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</si>
  <si>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</si>
  <si>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</si>
  <si>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</si>
  <si>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</si>
  <si>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</si>
  <si>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</si>
  <si>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</si>
  <si>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</si>
  <si>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</si>
  <si>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</si>
  <si>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</si>
  <si>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</si>
  <si>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</si>
  <si>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</si>
  <si>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</si>
  <si>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</si>
  <si>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</si>
  <si>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</si>
  <si>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</si>
  <si>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</si>
  <si>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</si>
  <si>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</si>
  <si>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</si>
  <si>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</si>
  <si>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</si>
  <si>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</si>
  <si>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</si>
  <si>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</si>
  <si>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</si>
  <si>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</si>
  <si>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</si>
  <si>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</si>
  <si>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</si>
  <si>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</si>
  <si>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</si>
  <si>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</si>
  <si>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</si>
  <si>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</si>
  <si>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</si>
  <si>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</si>
  <si>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</si>
  <si>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</si>
  <si>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</si>
  <si>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</si>
  <si>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</si>
  <si>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</si>
  <si>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</si>
  <si>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</si>
  <si>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</si>
  <si>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</si>
  <si>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</si>
  <si>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</si>
  <si>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</si>
  <si>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</si>
  <si>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</si>
  <si>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</si>
  <si>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</si>
  <si>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</si>
  <si>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</si>
  <si>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</si>
  <si>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</si>
  <si>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</si>
  <si>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</si>
  <si>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</si>
  <si>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</si>
  <si>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</si>
  <si>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</si>
  <si>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</si>
  <si>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</si>
  <si>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</si>
  <si>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</si>
  <si>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</si>
  <si>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</si>
  <si>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</si>
  <si>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</si>
  <si>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</si>
  <si>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</si>
  <si>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</si>
  <si>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</si>
  <si>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</si>
  <si>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</si>
  <si>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</si>
  <si>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</si>
  <si>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</si>
  <si>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</si>
  <si>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</si>
  <si>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</si>
  <si>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</si>
  <si>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</si>
  <si>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</si>
  <si>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</si>
  <si>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</si>
  <si>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</si>
  <si>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</si>
  <si>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</si>
  <si>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</si>
  <si>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</si>
  <si>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</si>
  <si>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</si>
  <si>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</si>
  <si>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</si>
  <si>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</si>
  <si>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</si>
  <si>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</si>
  <si>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</si>
  <si>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</si>
  <si>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</si>
  <si>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</si>
  <si>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</si>
  <si>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</si>
  <si>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</si>
  <si>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</si>
  <si>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</si>
  <si>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</si>
  <si>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</si>
  <si>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</si>
  <si>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</si>
  <si>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</si>
  <si>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</si>
  <si>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</si>
  <si>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</si>
  <si>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</si>
  <si>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</si>
  <si>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</si>
  <si>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</si>
  <si>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</si>
  <si>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</si>
  <si>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</si>
  <si>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</si>
  <si>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</si>
  <si>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</si>
  <si>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</si>
  <si>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</si>
  <si>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</si>
  <si>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</si>
  <si>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</si>
  <si>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</si>
  <si>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</si>
  <si>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</si>
  <si>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</si>
  <si>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</si>
  <si>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</si>
  <si>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</si>
  <si>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</si>
  <si>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</si>
  <si>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</si>
  <si>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</si>
  <si>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</si>
  <si>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</si>
  <si>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</si>
  <si>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</si>
  <si>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</si>
  <si>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</si>
  <si>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</si>
  <si>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</si>
  <si>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</si>
  <si>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</si>
  <si>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</si>
  <si>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</si>
  <si>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</si>
  <si>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</si>
  <si>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</si>
  <si>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</si>
  <si>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</si>
  <si>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</si>
  <si>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</si>
  <si>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</si>
  <si>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</si>
  <si>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</si>
  <si>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</si>
  <si>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</si>
  <si>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</si>
  <si>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</si>
  <si>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</si>
  <si>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</si>
  <si>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</si>
  <si>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</si>
  <si>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</si>
  <si>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</si>
  <si>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</si>
  <si>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</si>
  <si>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</si>
  <si>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</si>
  <si>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</si>
  <si>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</si>
  <si>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</si>
  <si>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</si>
  <si>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</si>
  <si>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</si>
  <si>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</si>
  <si>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</si>
  <si>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</si>
  <si>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</si>
  <si>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</si>
  <si>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</si>
  <si>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</si>
  <si>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</si>
  <si>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</si>
  <si>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</si>
  <si>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</si>
  <si>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</si>
  <si>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</si>
  <si>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</si>
  <si>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</si>
  <si>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</si>
  <si>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</si>
  <si>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</si>
  <si>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</si>
  <si>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</si>
  <si>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</si>
  <si>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</si>
  <si>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</si>
  <si>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</si>
  <si>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</si>
  <si>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</si>
  <si>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</si>
  <si>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</si>
  <si>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</si>
  <si>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</si>
  <si>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</si>
  <si>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</si>
  <si>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</si>
  <si>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</si>
  <si>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</si>
  <si>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</si>
  <si>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</si>
  <si>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</si>
  <si>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</si>
  <si>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</si>
  <si>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</si>
  <si>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</si>
  <si>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</si>
  <si>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</si>
  <si>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</si>
  <si>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</si>
  <si>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</si>
  <si>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</si>
  <si>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</si>
  <si>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</si>
  <si>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</si>
  <si>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</si>
  <si>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</si>
  <si>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</si>
  <si>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</si>
  <si>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</si>
  <si>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</si>
  <si>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</si>
  <si>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</si>
  <si>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</si>
  <si>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</si>
  <si>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</si>
  <si>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</si>
  <si>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</si>
  <si>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</si>
  <si>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</si>
  <si>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</si>
  <si>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</si>
  <si>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</si>
  <si>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</si>
  <si>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</si>
  <si>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</si>
  <si>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</si>
  <si>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</si>
  <si>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</si>
  <si>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</si>
  <si>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</si>
  <si>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</si>
  <si>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</si>
  <si>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</si>
  <si>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</si>
  <si>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</si>
  <si>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</si>
  <si>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</si>
  <si>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</si>
  <si>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</si>
  <si>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</si>
  <si>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</si>
  <si>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</si>
  <si>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</si>
  <si>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</si>
  <si>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</si>
  <si>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</si>
  <si>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</si>
  <si>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</si>
  <si>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</si>
  <si>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</si>
  <si>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</si>
  <si>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</si>
  <si>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</si>
  <si>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</si>
  <si>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</si>
  <si>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</si>
  <si>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</si>
  <si>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</si>
  <si>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</si>
  <si>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</si>
  <si>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</si>
  <si>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</si>
  <si>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</si>
  <si>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</si>
  <si>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</si>
  <si>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</si>
  <si>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</si>
  <si>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</si>
  <si>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</si>
  <si>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</si>
  <si>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</si>
  <si>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</si>
  <si>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</si>
  <si>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</si>
  <si>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</si>
  <si>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</si>
  <si>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</si>
  <si>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</si>
  <si>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</si>
  <si>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</si>
  <si>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</si>
  <si>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</si>
  <si>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</si>
  <si>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</si>
  <si>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</si>
  <si>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</si>
  <si>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</si>
  <si>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</si>
  <si>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</si>
  <si>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</si>
  <si>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</si>
  <si>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</si>
  <si>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</si>
  <si>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</si>
  <si>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</si>
  <si>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</si>
  <si>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</si>
  <si>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</si>
  <si>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</si>
  <si>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</si>
  <si>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</si>
  <si>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</si>
  <si>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</si>
  <si>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</si>
  <si>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</si>
  <si>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</si>
  <si>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</si>
  <si>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</si>
  <si>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</si>
  <si>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</si>
  <si>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</si>
  <si>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</si>
  <si>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</si>
  <si>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</si>
  <si>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</si>
  <si>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</si>
  <si>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</si>
  <si>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</si>
  <si>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</si>
  <si>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</si>
  <si>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</si>
  <si>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</si>
  <si>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</si>
  <si>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</si>
  <si>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</si>
  <si>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</si>
  <si>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</si>
  <si>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</si>
  <si>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</si>
  <si>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</si>
  <si>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</si>
  <si>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</si>
  <si>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</si>
  <si>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</si>
  <si>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</si>
  <si>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</si>
  <si>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</si>
  <si>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</si>
  <si>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</si>
  <si>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</si>
  <si>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</si>
  <si>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</si>
  <si>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</si>
  <si>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</si>
  <si>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</si>
  <si>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</si>
  <si>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</si>
  <si>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</si>
  <si>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</si>
  <si>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</si>
  <si>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</si>
  <si>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</si>
  <si>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</si>
  <si>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</si>
  <si>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</si>
  <si>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</si>
  <si>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</si>
  <si>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</si>
  <si>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</si>
  <si>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</si>
  <si>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</si>
  <si>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</si>
  <si>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</si>
  <si>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</si>
  <si>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</si>
  <si>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</si>
  <si>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</si>
  <si>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</si>
  <si>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</si>
  <si>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</si>
  <si>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</si>
  <si>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</si>
  <si>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</si>
  <si>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</si>
  <si>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</si>
  <si>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</si>
  <si>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</si>
  <si>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</si>
  <si>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</si>
  <si>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</si>
  <si>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</si>
  <si>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</si>
  <si>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</si>
  <si>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</si>
  <si>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</si>
  <si>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</si>
  <si>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</si>
  <si>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</si>
  <si>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</si>
  <si>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</si>
  <si>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</si>
  <si>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</si>
  <si>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</si>
  <si>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</si>
  <si>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</si>
  <si>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</si>
  <si>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</si>
  <si>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</si>
  <si>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</si>
  <si>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</si>
  <si>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</si>
  <si>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</si>
  <si>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</si>
  <si>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</si>
  <si>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</si>
  <si>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</si>
  <si>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</si>
  <si>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</si>
  <si>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</si>
  <si>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</si>
  <si>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</si>
  <si>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</si>
  <si>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</si>
  <si>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</si>
  <si>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</si>
  <si>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</si>
  <si>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</si>
  <si>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</si>
  <si>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</si>
  <si>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</si>
  <si>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</si>
  <si>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</si>
  <si>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</si>
  <si>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</si>
  <si>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</si>
  <si>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</si>
  <si>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</si>
  <si>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</si>
  <si>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</si>
  <si>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</si>
  <si>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</si>
  <si>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</si>
  <si>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</si>
  <si>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</si>
  <si>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</si>
  <si>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</si>
  <si>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</si>
  <si>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</si>
  <si>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</si>
  <si>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</si>
  <si>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</si>
  <si>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</si>
  <si>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</si>
  <si>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</si>
  <si>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</si>
  <si>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</si>
  <si>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</si>
  <si>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</si>
  <si>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</si>
  <si>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</si>
  <si>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</si>
  <si>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</si>
  <si>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</si>
  <si>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</si>
  <si>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</si>
  <si>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</si>
  <si>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</si>
  <si>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</si>
  <si>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</si>
  <si>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</si>
  <si>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</si>
  <si>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</si>
  <si>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</si>
  <si>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</si>
  <si>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</si>
  <si>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</si>
  <si>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</si>
  <si>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</si>
  <si>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</si>
  <si>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</si>
  <si>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</si>
  <si>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</si>
  <si>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</si>
  <si>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</si>
  <si>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</si>
  <si>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</si>
  <si>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</si>
  <si>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</si>
  <si>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</si>
  <si>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</si>
  <si>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</si>
  <si>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</si>
  <si>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</si>
  <si>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</si>
  <si>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</si>
  <si>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</si>
  <si>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</si>
  <si>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</si>
  <si>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</si>
  <si>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</si>
  <si>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</si>
  <si>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</si>
  <si>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</si>
  <si>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</si>
  <si>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</si>
  <si>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</si>
  <si>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</si>
  <si>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</si>
  <si>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</si>
  <si>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</si>
  <si>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</si>
  <si>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</si>
  <si>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</si>
  <si>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</si>
  <si>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</si>
  <si>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</si>
  <si>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</si>
  <si>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</si>
  <si>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</si>
  <si>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</si>
  <si>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</si>
  <si>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</si>
  <si>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</si>
  <si>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</si>
  <si>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</si>
  <si>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</si>
  <si>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</si>
  <si>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</si>
  <si>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</si>
  <si>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</si>
  <si>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</si>
  <si>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</si>
  <si>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</si>
  <si>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</si>
  <si>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</si>
  <si>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</si>
  <si>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</si>
  <si>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</si>
  <si>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</si>
  <si>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</si>
  <si>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</si>
  <si>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</si>
  <si>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</si>
  <si>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</si>
  <si>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</si>
  <si>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</si>
  <si>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</si>
  <si>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</si>
  <si>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</si>
  <si>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</si>
  <si>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</si>
  <si>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</si>
  <si>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</si>
  <si>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</si>
  <si>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</si>
  <si>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</si>
  <si>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</si>
  <si>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</si>
  <si>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</si>
  <si>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</si>
  <si>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</si>
  <si>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</si>
  <si>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</si>
  <si>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</si>
  <si>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</si>
  <si>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</si>
  <si>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</si>
  <si>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</si>
  <si>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</si>
  <si>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</si>
  <si>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</si>
  <si>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</si>
  <si>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</si>
  <si>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</si>
  <si>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</si>
  <si>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</si>
  <si>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</si>
  <si>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</si>
  <si>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</si>
  <si>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</si>
  <si>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</si>
  <si>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</si>
  <si>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</si>
  <si>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</si>
  <si>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</si>
  <si>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</si>
  <si>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</si>
  <si>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</si>
  <si>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</si>
  <si>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</si>
  <si>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</si>
  <si>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</si>
  <si>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</si>
  <si>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</si>
  <si>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</si>
  <si>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</si>
  <si>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</si>
  <si>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</si>
  <si>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</si>
  <si>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</si>
  <si>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</si>
  <si>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</si>
  <si>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</si>
  <si>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</si>
  <si>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</si>
  <si>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</si>
  <si>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</si>
  <si>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</si>
  <si>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</si>
  <si>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</si>
  <si>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</si>
  <si>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</si>
  <si>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</si>
  <si>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</si>
  <si>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</si>
  <si>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</si>
  <si>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</si>
  <si>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</si>
  <si>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</si>
  <si>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</si>
  <si>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</si>
  <si>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</si>
  <si>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</si>
  <si>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</si>
  <si>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</si>
  <si>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</si>
  <si>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</si>
  <si>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</si>
  <si>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</si>
  <si>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</si>
  <si>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</si>
  <si>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</si>
  <si>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</si>
  <si>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</si>
  <si>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</si>
  <si>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</si>
  <si>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</si>
  <si>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</si>
  <si>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</si>
  <si>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</si>
  <si>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</si>
  <si>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</si>
  <si>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</si>
  <si>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</si>
  <si>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</si>
  <si>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</si>
  <si>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</si>
  <si>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</si>
  <si>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</si>
  <si>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</si>
  <si>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</si>
  <si>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</si>
  <si>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</si>
  <si>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</si>
  <si>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</si>
  <si>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</si>
  <si>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</si>
  <si>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</si>
  <si>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</si>
  <si>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</si>
  <si>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</si>
  <si>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</si>
  <si>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</si>
  <si>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</si>
  <si>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</si>
  <si>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</si>
  <si>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</si>
  <si>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</si>
  <si>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</si>
  <si>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</si>
  <si>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</si>
  <si>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</si>
  <si>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</si>
  <si>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</si>
  <si>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</si>
  <si>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</si>
  <si>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</si>
  <si>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</si>
  <si>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</si>
  <si>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</si>
  <si>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</si>
  <si>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</si>
  <si>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</si>
  <si>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</si>
  <si>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</si>
  <si>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</si>
  <si>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</si>
  <si>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</si>
  <si>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</si>
  <si>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</si>
  <si>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</si>
  <si>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</si>
  <si>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</si>
  <si>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</si>
  <si>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</si>
  <si>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</si>
  <si>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</si>
  <si>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</si>
  <si>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</si>
  <si>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</si>
  <si>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</si>
  <si>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</si>
  <si>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</si>
  <si>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</si>
  <si>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</si>
  <si>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</si>
  <si>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</si>
  <si>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</si>
  <si>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</si>
  <si>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</si>
  <si>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</si>
  <si>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</si>
  <si>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</si>
  <si>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</si>
  <si>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</si>
  <si>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</si>
  <si>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</si>
  <si>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</si>
  <si>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</si>
  <si>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</si>
  <si>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</si>
  <si>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</si>
  <si>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</si>
  <si>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</si>
  <si>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</si>
  <si>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</si>
  <si>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</si>
  <si>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</si>
  <si>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</si>
  <si>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</si>
  <si>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</si>
  <si>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</si>
  <si>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</si>
  <si>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</si>
  <si>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</si>
  <si>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</si>
  <si>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</si>
  <si>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</si>
  <si>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</si>
  <si>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</si>
  <si>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</si>
  <si>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</si>
  <si>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</si>
  <si>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</si>
  <si>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</si>
  <si>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</si>
  <si>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</si>
  <si>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</si>
  <si>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</si>
  <si>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</si>
  <si>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</si>
  <si>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</si>
  <si>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</si>
  <si>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</si>
  <si>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</si>
  <si>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</si>
  <si>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</si>
  <si>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</si>
  <si>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</si>
  <si>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</si>
  <si>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</si>
  <si>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</si>
  <si>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</si>
  <si>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</si>
  <si>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</si>
  <si>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</si>
  <si>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</si>
  <si>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</si>
  <si>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</si>
  <si>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</si>
  <si>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</si>
  <si>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</si>
  <si>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</si>
  <si>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</si>
  <si>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</si>
  <si>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</si>
  <si>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</si>
  <si>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</si>
  <si>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</si>
  <si>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</si>
  <si>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</si>
  <si>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</si>
  <si>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</si>
  <si>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</si>
  <si>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</si>
  <si>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</si>
  <si>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</si>
  <si>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</si>
  <si>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</si>
  <si>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</si>
  <si>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</si>
  <si>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</si>
  <si>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</si>
  <si>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</si>
  <si>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</si>
  <si>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</si>
  <si>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</si>
  <si>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</si>
  <si>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</si>
  <si>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</si>
  <si>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</si>
  <si>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</si>
  <si>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</si>
  <si>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</si>
  <si>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</si>
  <si>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</si>
  <si>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</si>
  <si>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</si>
  <si>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</si>
  <si>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</si>
  <si>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</si>
  <si>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</si>
  <si>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</si>
  <si>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</si>
  <si>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</si>
  <si>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</si>
  <si>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</si>
  <si>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</si>
  <si>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</si>
  <si>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</si>
  <si>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</si>
  <si>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</si>
  <si>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</si>
  <si>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</si>
  <si>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</si>
  <si>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</si>
  <si>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</si>
  <si>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</si>
  <si>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</si>
  <si>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</si>
  <si>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</si>
  <si>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</si>
  <si>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</si>
  <si>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</si>
  <si>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</si>
  <si>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</si>
  <si>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</si>
  <si>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</si>
  <si>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</si>
  <si>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</si>
  <si>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</si>
  <si>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</si>
  <si>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</si>
  <si>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</si>
  <si>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</si>
  <si>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</si>
  <si>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</si>
  <si>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</si>
  <si>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</si>
  <si>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</si>
  <si>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</si>
  <si>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</si>
  <si>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</si>
  <si>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</si>
  <si>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</si>
  <si>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</si>
  <si>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</si>
  <si>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</si>
  <si>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</si>
  <si>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</si>
  <si>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</si>
  <si>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</si>
  <si>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</si>
  <si>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</si>
  <si>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</si>
  <si>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</si>
  <si>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</si>
  <si>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</si>
  <si>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</si>
  <si>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</si>
  <si>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</si>
  <si>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</si>
  <si>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</si>
  <si>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</si>
  <si>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</si>
  <si>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</si>
  <si>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</si>
  <si>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</si>
  <si>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</si>
  <si>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</si>
  <si>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</si>
  <si>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</si>
  <si>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</si>
  <si>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</si>
  <si>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</si>
  <si>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</si>
  <si>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</si>
  <si>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</si>
  <si>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</si>
  <si>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</si>
  <si>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</si>
  <si>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</si>
  <si>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</si>
  <si>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</si>
  <si>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</si>
  <si>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</si>
  <si>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</si>
  <si>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</si>
  <si>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</si>
  <si>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</si>
  <si>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</si>
  <si>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</si>
  <si>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</si>
  <si>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</si>
  <si>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</si>
  <si>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</si>
  <si>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</si>
  <si>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</si>
  <si>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</si>
  <si>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</si>
  <si>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</si>
  <si>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</si>
  <si>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</si>
  <si>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</si>
  <si>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</si>
  <si>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</si>
  <si>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</si>
  <si>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</si>
  <si>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</si>
  <si>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</si>
  <si>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</si>
  <si>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</si>
  <si>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</si>
  <si>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</si>
  <si>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</si>
  <si>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</si>
  <si>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</si>
  <si>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</si>
  <si>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</si>
  <si>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</si>
  <si>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</si>
  <si>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</si>
  <si>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</si>
  <si>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</si>
  <si>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</si>
  <si>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</si>
  <si>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</si>
  <si>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</si>
  <si>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</si>
  <si>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</si>
  <si>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</si>
  <si>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</si>
  <si>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</si>
  <si>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</si>
  <si>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</si>
  <si>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</si>
  <si>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</si>
  <si>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</si>
  <si>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</si>
  <si>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</si>
  <si>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</si>
  <si>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</si>
  <si>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</si>
  <si>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</si>
  <si>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</si>
  <si>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</si>
  <si>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</si>
  <si>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</si>
  <si>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</si>
  <si>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</si>
  <si>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</si>
  <si>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</si>
  <si>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</si>
  <si>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</si>
  <si>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</si>
  <si>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</si>
  <si>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</si>
  <si>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</si>
  <si>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</si>
  <si>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</si>
  <si>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</si>
  <si>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</si>
  <si>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</si>
  <si>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</si>
  <si>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</si>
  <si>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</si>
  <si>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</si>
  <si>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</si>
  <si>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</si>
  <si>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</si>
  <si>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</si>
  <si>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</si>
  <si>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</si>
  <si>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</si>
  <si>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</si>
  <si>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</si>
  <si>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</si>
  <si>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</si>
  <si>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</si>
  <si>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</si>
  <si>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</si>
  <si>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</si>
  <si>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</si>
  <si>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</si>
  <si>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</si>
  <si>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</si>
  <si>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</si>
  <si>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</si>
  <si>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</si>
  <si>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</si>
  <si>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</si>
  <si>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</si>
  <si>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</si>
  <si>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</si>
  <si>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</si>
  <si>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</si>
  <si>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</si>
  <si>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</si>
  <si>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</si>
  <si>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</si>
  <si>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</si>
  <si>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</si>
  <si>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</si>
  <si>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</si>
  <si>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</si>
  <si>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</si>
  <si>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</si>
  <si>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</si>
  <si>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</si>
  <si>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</si>
  <si>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</si>
  <si>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</si>
  <si>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</si>
  <si>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</si>
  <si>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</si>
  <si>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</si>
  <si>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</si>
  <si>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</si>
  <si>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</si>
  <si>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</si>
  <si>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</si>
  <si>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</si>
  <si>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</si>
  <si>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</si>
  <si>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</si>
  <si>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</si>
  <si>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</si>
  <si>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</si>
  <si>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</si>
  <si>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</si>
  <si>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</si>
  <si>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</si>
  <si>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</si>
  <si>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</si>
  <si>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</si>
  <si>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</si>
  <si>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</si>
  <si>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</si>
  <si>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</si>
  <si>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</si>
  <si>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</si>
  <si>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</si>
  <si>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</si>
  <si>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</si>
  <si>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</si>
  <si>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</si>
  <si>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</si>
  <si>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</si>
  <si>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</si>
  <si>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</si>
  <si>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</si>
  <si>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</si>
  <si>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</si>
  <si>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</si>
  <si>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</si>
  <si>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</si>
  <si>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</si>
  <si>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</si>
  <si>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</si>
  <si>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</si>
  <si>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</si>
  <si>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</si>
  <si>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</si>
  <si>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</si>
  <si>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</si>
  <si>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</si>
  <si>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</si>
  <si>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</si>
  <si>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</si>
  <si>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</si>
  <si>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</si>
  <si>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</si>
  <si>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</si>
  <si>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</si>
  <si>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</si>
  <si>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</si>
  <si>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</si>
  <si>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</si>
  <si>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</si>
  <si>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</si>
  <si>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</si>
  <si>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</si>
  <si>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</si>
  <si>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</si>
  <si>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</si>
  <si>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</si>
  <si>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</si>
  <si>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</si>
  <si>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</si>
  <si>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</si>
  <si>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</si>
  <si>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</si>
  <si>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</si>
  <si>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</si>
  <si>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</si>
  <si>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</si>
  <si>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</si>
  <si>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</si>
  <si>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</si>
  <si>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</si>
  <si>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</si>
  <si>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</si>
  <si>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</si>
  <si>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</si>
  <si>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</si>
  <si>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</si>
  <si>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</si>
  <si>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</si>
  <si>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</si>
  <si>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</si>
  <si>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</si>
  <si>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</si>
  <si>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</si>
  <si>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</si>
  <si>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</si>
  <si>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</si>
  <si>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</si>
  <si>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</si>
  <si>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</si>
  <si>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</si>
  <si>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</si>
  <si>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</si>
  <si>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</si>
  <si>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</si>
  <si>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</si>
  <si>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</si>
  <si>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</si>
  <si>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</si>
  <si>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</si>
  <si>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</si>
  <si>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</si>
  <si>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</si>
  <si>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</si>
  <si>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</si>
  <si>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</si>
  <si>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</si>
  <si>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</si>
  <si>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</si>
  <si>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</si>
  <si>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</si>
  <si>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</si>
  <si>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</si>
  <si>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</si>
  <si>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</si>
  <si>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</si>
  <si>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</si>
  <si>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</si>
  <si>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</si>
  <si>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</si>
  <si>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</si>
  <si>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</si>
  <si>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</si>
  <si>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</si>
  <si>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</si>
  <si>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</si>
  <si>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</si>
  <si>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</si>
  <si>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</si>
  <si>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</si>
  <si>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</si>
  <si>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</si>
  <si>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</si>
  <si>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</si>
  <si>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</si>
  <si>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</si>
  <si>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</si>
  <si>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</si>
  <si>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</si>
  <si>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</si>
  <si>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</si>
  <si>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</si>
  <si>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</si>
  <si>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</si>
  <si>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</si>
  <si>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</si>
  <si>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</si>
  <si>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</si>
  <si>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</si>
  <si>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</si>
  <si>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</si>
  <si>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</si>
  <si>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</si>
  <si>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</si>
  <si>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</si>
  <si>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</si>
  <si>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</si>
  <si>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</si>
  <si>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</si>
  <si>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</si>
  <si>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</si>
  <si>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</si>
  <si>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</si>
  <si>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</si>
  <si>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</si>
  <si>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</si>
  <si>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</si>
  <si>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</si>
  <si>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</si>
  <si>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</si>
  <si>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</si>
  <si>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</si>
  <si>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</si>
  <si>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</si>
  <si>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</si>
  <si>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</si>
  <si>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</si>
  <si>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</si>
  <si>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</si>
  <si>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</si>
  <si>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</si>
  <si>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</si>
  <si>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</si>
  <si>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</si>
  <si>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</si>
  <si>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</si>
  <si>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</si>
  <si>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</si>
  <si>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</si>
  <si>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</si>
  <si>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</si>
  <si>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</si>
  <si>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</si>
  <si>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</si>
  <si>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</si>
  <si>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</si>
  <si>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</si>
  <si>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</si>
  <si>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</si>
  <si>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</si>
  <si>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</si>
  <si>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</si>
  <si>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</si>
  <si>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</si>
  <si>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</si>
  <si>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</si>
  <si>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</si>
  <si>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</si>
  <si>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</si>
  <si>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</si>
  <si>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</si>
  <si>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</si>
  <si>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</si>
  <si>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</si>
  <si>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</si>
  <si>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</si>
  <si>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</si>
  <si>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</si>
  <si>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</si>
  <si>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</si>
  <si>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</si>
  <si>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</si>
  <si>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</si>
  <si>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</si>
  <si>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</si>
  <si>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</si>
  <si>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</si>
  <si>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</si>
  <si>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</si>
  <si>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</si>
  <si>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</si>
  <si>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</si>
  <si>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</si>
  <si>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</si>
  <si>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</si>
  <si>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</si>
  <si>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</si>
  <si>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</si>
  <si>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</si>
  <si>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</si>
  <si>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</si>
  <si>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</si>
  <si>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</si>
  <si>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</si>
  <si>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</si>
  <si>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</si>
  <si>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</si>
  <si>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</si>
  <si>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</si>
  <si>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</si>
  <si>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</si>
  <si>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</si>
  <si>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</si>
  <si>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</si>
  <si>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</si>
  <si>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</si>
  <si>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</si>
  <si>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</si>
  <si>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</si>
  <si>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</si>
  <si>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</si>
  <si>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</si>
  <si>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</si>
  <si>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</si>
  <si>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</si>
  <si>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</si>
  <si>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</si>
  <si>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</si>
  <si>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</si>
  <si>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</si>
  <si>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</si>
  <si>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</si>
  <si>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</si>
  <si>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</si>
  <si>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</si>
  <si>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</si>
  <si>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</si>
  <si>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</si>
  <si>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</si>
  <si>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</si>
  <si>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</si>
  <si>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</si>
  <si>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</si>
  <si>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</si>
  <si>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</si>
  <si>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</si>
  <si>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</si>
  <si>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</si>
  <si>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</si>
  <si>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</si>
  <si>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</si>
  <si>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</si>
  <si>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</si>
  <si>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</si>
  <si>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</si>
  <si>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</si>
  <si>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</si>
  <si>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</si>
  <si>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</si>
  <si>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</si>
  <si>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</si>
  <si>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</si>
  <si>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</si>
  <si>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</si>
  <si>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</si>
  <si>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</si>
  <si>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</si>
  <si>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</si>
  <si>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</si>
  <si>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</si>
  <si>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</si>
  <si>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</si>
  <si>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</si>
  <si>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</si>
  <si>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</si>
  <si>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</si>
  <si>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</si>
  <si>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</si>
  <si>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</si>
  <si>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</si>
  <si>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</si>
  <si>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</si>
  <si>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</si>
  <si>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</si>
  <si>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</si>
  <si>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</si>
  <si>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</si>
  <si>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</si>
  <si>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</si>
  <si>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</si>
  <si>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</si>
  <si>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</si>
  <si>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</si>
  <si>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</si>
  <si>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</si>
  <si>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</si>
  <si>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</si>
  <si>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</si>
  <si>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</si>
  <si>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</si>
  <si>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</si>
  <si>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</si>
  <si>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</si>
  <si>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</si>
  <si>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</si>
  <si>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</si>
  <si>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</si>
  <si>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</si>
  <si>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</si>
  <si>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</si>
  <si>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</si>
  <si>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</si>
  <si>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</si>
  <si>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</si>
  <si>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</si>
  <si>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</si>
  <si>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</si>
  <si>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</si>
  <si>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</si>
  <si>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</si>
  <si>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</si>
  <si>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</si>
  <si>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</si>
  <si>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</si>
  <si>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</si>
  <si>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</si>
  <si>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</si>
  <si>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</si>
  <si>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</si>
  <si>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</si>
  <si>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</si>
  <si>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</si>
  <si>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</si>
  <si>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</si>
  <si>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</si>
  <si>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</si>
  <si>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</si>
  <si>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</si>
  <si>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</si>
  <si>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</si>
  <si>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</si>
  <si>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</si>
  <si>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</si>
  <si>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</si>
  <si>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</si>
  <si>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</si>
  <si>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</si>
  <si>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</si>
  <si>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</si>
  <si>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</si>
  <si>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</si>
  <si>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</si>
  <si>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</si>
  <si>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</si>
  <si>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</si>
  <si>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</si>
  <si>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</si>
  <si>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</si>
  <si>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</si>
  <si>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</si>
  <si>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</si>
  <si>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</si>
  <si>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</si>
  <si>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</si>
  <si>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</si>
  <si>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</si>
  <si>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</si>
  <si>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</si>
  <si>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</si>
  <si>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</si>
  <si>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</si>
  <si>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</si>
  <si>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</si>
  <si>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</si>
  <si>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</si>
  <si>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</si>
  <si>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</si>
  <si>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</si>
  <si>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</si>
  <si>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</si>
  <si>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</si>
  <si>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</si>
  <si>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</si>
  <si>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</si>
  <si>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</si>
  <si>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</si>
  <si>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</si>
  <si>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</si>
  <si>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</si>
  <si>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</si>
  <si>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</si>
  <si>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</si>
  <si>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</si>
  <si>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</si>
  <si>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</si>
  <si>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</si>
  <si>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</si>
  <si>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</si>
  <si>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</si>
  <si>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</si>
  <si>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</si>
  <si>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</si>
  <si>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</si>
  <si>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</si>
  <si>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</si>
  <si>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</si>
  <si>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</si>
  <si>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</si>
  <si>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</si>
  <si>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</si>
  <si>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</si>
  <si>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</si>
  <si>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</si>
  <si>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</si>
  <si>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</si>
  <si>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</si>
  <si>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</si>
  <si>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</si>
  <si>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</si>
  <si>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</si>
  <si>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</si>
  <si>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</si>
  <si>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</si>
  <si>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</si>
  <si>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</si>
  <si>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</si>
  <si>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</si>
  <si>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</si>
  <si>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</si>
  <si>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</si>
  <si>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</si>
  <si>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</si>
  <si>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</si>
  <si>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</si>
  <si>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</si>
  <si>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</si>
  <si>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</si>
  <si>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</si>
  <si>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</si>
  <si>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</si>
  <si>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</si>
  <si>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</si>
  <si>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</si>
  <si>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</si>
  <si>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</si>
  <si>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</si>
  <si>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</si>
  <si>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</si>
  <si>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</si>
  <si>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</si>
  <si>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</si>
  <si>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</si>
  <si>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</si>
  <si>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</si>
  <si>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</si>
  <si>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</si>
  <si>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</si>
  <si>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</si>
  <si>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</si>
  <si>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</si>
  <si>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</si>
  <si>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</si>
  <si>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</si>
  <si>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</si>
  <si>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</si>
  <si>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</si>
  <si>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</si>
  <si>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</si>
  <si>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</si>
  <si>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</si>
  <si>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</si>
  <si>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</si>
  <si>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</si>
  <si>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</si>
  <si>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</si>
  <si>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</si>
  <si>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</si>
  <si>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</si>
  <si>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</si>
  <si>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</si>
  <si>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</si>
  <si>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</si>
  <si>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</si>
  <si>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</si>
  <si>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</si>
  <si>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</si>
  <si>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</si>
  <si>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</si>
  <si>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</si>
  <si>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</si>
  <si>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</si>
  <si>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</si>
  <si>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</si>
  <si>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</si>
  <si>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</si>
  <si>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</si>
  <si>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</si>
  <si>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</si>
  <si>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</si>
  <si>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</si>
  <si>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</si>
  <si>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</si>
  <si>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</si>
  <si>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</si>
  <si>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</si>
  <si>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</si>
  <si>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</si>
  <si>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</si>
  <si>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</si>
  <si>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</si>
  <si>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</si>
  <si>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</si>
  <si>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</si>
  <si>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</si>
  <si>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</si>
  <si>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</si>
  <si>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</si>
  <si>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</si>
  <si>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</si>
  <si>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</si>
  <si>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</si>
  <si>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</si>
  <si>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</si>
  <si>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</si>
  <si>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</si>
  <si>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</si>
  <si>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</si>
  <si>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</si>
  <si>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</si>
  <si>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</si>
  <si>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</si>
  <si>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</si>
  <si>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</si>
  <si>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</si>
  <si>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</si>
  <si>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</si>
  <si>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</si>
  <si>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</si>
  <si>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</si>
  <si>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</si>
  <si>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</si>
  <si>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</si>
  <si>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</si>
  <si>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</si>
  <si>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</si>
  <si>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</si>
  <si>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</si>
  <si>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</si>
  <si>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</si>
  <si>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</si>
  <si>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</si>
  <si>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</si>
  <si>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</si>
  <si>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</si>
  <si>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</si>
  <si>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</si>
  <si>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</si>
  <si>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</si>
  <si>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</si>
  <si>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</si>
  <si>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</si>
  <si>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</si>
  <si>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</si>
  <si>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</si>
  <si>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</si>
  <si>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</si>
  <si>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</si>
  <si>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</si>
  <si>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</si>
  <si>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</si>
  <si>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</si>
  <si>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</si>
  <si>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</si>
  <si>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</si>
  <si>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</si>
  <si>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</si>
  <si>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</si>
  <si>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</si>
  <si>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</si>
  <si>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</si>
  <si>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</si>
  <si>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</si>
  <si>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</si>
  <si>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</si>
  <si>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</si>
  <si>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</si>
  <si>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</si>
  <si>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</si>
  <si>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</si>
  <si>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</si>
  <si>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</si>
  <si>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</si>
  <si>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</si>
  <si>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</si>
  <si>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</si>
  <si>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</si>
  <si>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</si>
  <si>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</si>
  <si>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</si>
  <si>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</si>
  <si>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</si>
  <si>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</si>
  <si>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</si>
  <si>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</si>
  <si>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</si>
  <si>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</si>
  <si>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</si>
  <si>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</si>
  <si>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</si>
  <si>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</si>
  <si>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</si>
  <si>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</si>
  <si>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</si>
  <si>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</si>
  <si>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</si>
  <si>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</si>
  <si>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</si>
  <si>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</si>
  <si>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</si>
  <si>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</si>
  <si>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</si>
  <si>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</si>
  <si>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</si>
  <si>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</si>
  <si>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</si>
  <si>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</si>
  <si>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</si>
  <si>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</si>
  <si>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</si>
  <si>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</si>
  <si>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</si>
  <si>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</si>
  <si>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</si>
  <si>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</si>
  <si>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</si>
  <si>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</si>
  <si>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</si>
  <si>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</si>
  <si>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</si>
  <si>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</si>
  <si>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</si>
  <si>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</si>
  <si>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</si>
  <si>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</si>
  <si>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</si>
  <si>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</si>
  <si>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</si>
  <si>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</si>
  <si>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</si>
  <si>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</si>
  <si>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</si>
  <si>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</si>
  <si>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</si>
  <si>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</si>
  <si>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</si>
  <si>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</si>
  <si>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</si>
  <si>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</si>
  <si>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</si>
  <si>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</si>
  <si>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</si>
  <si>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</si>
  <si>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</si>
  <si>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</si>
  <si>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</si>
  <si>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</si>
  <si>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</si>
  <si>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</si>
  <si>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</si>
  <si>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</si>
  <si>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</si>
  <si>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</si>
  <si>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</si>
  <si>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</si>
  <si>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</si>
  <si>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</si>
  <si>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</si>
  <si>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</si>
  <si>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</si>
  <si>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</si>
  <si>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</si>
  <si>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</si>
  <si>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</si>
  <si>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</si>
  <si>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</si>
  <si>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</si>
  <si>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</si>
  <si>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</si>
  <si>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</si>
  <si>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</si>
  <si>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</si>
  <si>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</si>
  <si>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</si>
  <si>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</si>
  <si>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</si>
  <si>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</si>
  <si>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</si>
  <si>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</si>
  <si>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</si>
  <si>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</si>
  <si>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</si>
  <si>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</si>
  <si>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</si>
  <si>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</si>
  <si>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</si>
  <si>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</si>
  <si>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</si>
  <si>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</si>
  <si>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</si>
  <si>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</si>
  <si>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</si>
  <si>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</si>
  <si>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</si>
  <si>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</si>
  <si>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</si>
  <si>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</si>
  <si>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</si>
  <si>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</si>
  <si>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</si>
  <si>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</si>
  <si>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</si>
  <si>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</si>
  <si>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</si>
  <si>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</si>
  <si>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</si>
  <si>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</si>
  <si>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</si>
  <si>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</si>
  <si>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</si>
  <si>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</si>
  <si>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</si>
  <si>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</si>
  <si>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</si>
  <si>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</si>
  <si>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</si>
  <si>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</si>
  <si>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</si>
  <si>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</si>
  <si>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</si>
  <si>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</si>
  <si>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</si>
  <si>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</si>
  <si>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</si>
  <si>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</si>
  <si>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</si>
  <si>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</si>
  <si>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</si>
  <si>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</si>
  <si>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</si>
  <si>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</si>
  <si>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</si>
  <si>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</si>
  <si>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</si>
  <si>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</si>
  <si>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</si>
  <si>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</si>
  <si>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</si>
  <si>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</si>
  <si>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</si>
  <si>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</si>
  <si>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</si>
  <si>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</si>
  <si>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</si>
  <si>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</si>
  <si>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</si>
  <si>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</si>
  <si>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</si>
  <si>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</si>
  <si>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</si>
  <si>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</si>
  <si>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</si>
  <si>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</si>
  <si>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</si>
  <si>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</si>
  <si>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</si>
  <si>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</si>
  <si>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</si>
  <si>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</si>
  <si>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</si>
  <si>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</si>
  <si>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</si>
  <si>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</si>
  <si>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</si>
  <si>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</si>
  <si>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</si>
  <si>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</si>
  <si>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</si>
  <si>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</si>
  <si>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</si>
  <si>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</si>
  <si>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</si>
  <si>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</si>
  <si>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</si>
  <si>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</si>
  <si>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</si>
  <si>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</si>
  <si>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</si>
  <si>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</si>
  <si>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</si>
  <si>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</si>
  <si>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</si>
  <si>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</si>
  <si>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</si>
  <si>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</si>
  <si>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</si>
  <si>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</si>
  <si>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</si>
  <si>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</si>
  <si>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</si>
  <si>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</si>
  <si>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</si>
  <si>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</si>
  <si>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</si>
  <si>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</si>
  <si>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</si>
  <si>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</si>
  <si>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</si>
  <si>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</si>
  <si>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</si>
  <si>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</si>
  <si>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</si>
  <si>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</si>
  <si>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</si>
  <si>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</si>
  <si>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</si>
  <si>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</si>
  <si>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</si>
  <si>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</si>
  <si>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</si>
  <si>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</si>
  <si>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</si>
  <si>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</si>
  <si>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</si>
  <si>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</si>
  <si>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</si>
  <si>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</si>
  <si>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</si>
  <si>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</si>
  <si>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</si>
  <si>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</si>
  <si>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</si>
  <si>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</si>
  <si>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</si>
  <si>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</si>
  <si>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</si>
  <si>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</si>
  <si>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</si>
  <si>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</si>
  <si>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</si>
  <si>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</si>
  <si>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</si>
  <si>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</si>
  <si>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</si>
  <si>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</si>
  <si>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</si>
  <si>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</si>
  <si>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</si>
  <si>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</si>
  <si>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</si>
  <si>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</si>
  <si>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</si>
  <si>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</si>
  <si>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</si>
  <si>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</si>
  <si>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</si>
  <si>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</si>
  <si>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</si>
  <si>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</si>
  <si>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</si>
  <si>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</si>
  <si>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</si>
  <si>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</si>
  <si>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</si>
  <si>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</si>
  <si>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</si>
  <si>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</si>
  <si>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</si>
  <si>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</si>
  <si>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</si>
  <si>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</si>
  <si>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</si>
  <si>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</si>
  <si>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</si>
  <si>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</si>
  <si>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</si>
  <si>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</si>
  <si>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</si>
  <si>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</si>
  <si>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</si>
  <si>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</si>
  <si>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</si>
  <si>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</si>
  <si>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</si>
  <si>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</si>
  <si>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</si>
  <si>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</si>
  <si>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</si>
  <si>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</si>
  <si>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</si>
  <si>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</si>
  <si>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</si>
  <si>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</si>
  <si>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</si>
  <si>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</si>
  <si>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</si>
  <si>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</si>
  <si>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</si>
  <si>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</si>
  <si>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</si>
  <si>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</si>
  <si>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</si>
  <si>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</si>
  <si>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</si>
  <si>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</si>
  <si>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</si>
  <si>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</si>
  <si>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</si>
  <si>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</si>
  <si>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</si>
  <si>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</si>
  <si>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</si>
  <si>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</si>
  <si>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</si>
  <si>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</si>
  <si>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</si>
  <si>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</si>
  <si>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</si>
  <si>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</si>
  <si>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</si>
  <si>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</si>
  <si>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</si>
  <si>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</si>
  <si>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</si>
  <si>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</si>
  <si>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</si>
  <si>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</si>
  <si>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</si>
  <si>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</si>
  <si>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</si>
  <si>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</si>
  <si>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</si>
  <si>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</si>
  <si>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</si>
  <si>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</si>
  <si>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</si>
  <si>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</si>
  <si>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</si>
  <si>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</si>
  <si>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</si>
  <si>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</si>
  <si>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</si>
  <si>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</si>
  <si>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</si>
  <si>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</si>
  <si>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</si>
  <si>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</si>
  <si>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</si>
  <si>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</si>
  <si>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</si>
  <si>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</si>
  <si>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</si>
  <si>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</si>
  <si>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</si>
  <si>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</si>
  <si>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</si>
  <si>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</si>
  <si>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</si>
  <si>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</si>
  <si>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</si>
  <si>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</si>
  <si>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</si>
  <si>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</si>
  <si>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</si>
  <si>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</si>
  <si>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</si>
  <si>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</si>
  <si>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</si>
  <si>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</si>
  <si>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</si>
  <si>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</si>
  <si>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</si>
  <si>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</si>
  <si>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</si>
  <si>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</si>
  <si>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</si>
  <si>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</si>
  <si>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</si>
  <si>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</si>
  <si>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</si>
  <si>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</si>
  <si>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</si>
  <si>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</si>
  <si>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</si>
  <si>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</si>
  <si>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</si>
  <si>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</si>
  <si>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</si>
  <si>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</si>
  <si>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</si>
  <si>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</si>
  <si>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</si>
  <si>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</si>
  <si>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</si>
  <si>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</si>
  <si>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</si>
  <si>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</si>
  <si>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</si>
  <si>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</si>
  <si>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</si>
  <si>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</si>
  <si>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</si>
  <si>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</si>
  <si>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</si>
  <si>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</si>
  <si>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</si>
  <si>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</si>
  <si>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</si>
  <si>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</si>
  <si>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</si>
  <si>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</si>
  <si>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</si>
  <si>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</si>
  <si>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</si>
  <si>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</si>
  <si>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</si>
  <si>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</si>
  <si>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</si>
  <si>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</si>
  <si>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</si>
  <si>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</si>
  <si>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</si>
  <si>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</si>
  <si>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</si>
  <si>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</si>
  <si>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</si>
  <si>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</si>
  <si>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</si>
  <si>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</si>
  <si>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</si>
  <si>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</si>
  <si>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</si>
  <si>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</si>
  <si>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</si>
  <si>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</si>
  <si>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</si>
  <si>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</si>
  <si>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</si>
  <si>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</si>
  <si>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</si>
  <si>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</si>
  <si>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</si>
  <si>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</si>
  <si>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</si>
  <si>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</si>
  <si>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</si>
  <si>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</si>
  <si>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</si>
  <si>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</si>
  <si>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</si>
  <si>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</si>
  <si>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</si>
  <si>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</si>
  <si>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</si>
  <si>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</si>
  <si>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</si>
  <si>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</si>
  <si>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</si>
  <si>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</si>
  <si>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</si>
  <si>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</si>
  <si>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</si>
  <si>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</si>
  <si>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</si>
  <si>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</si>
  <si>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</si>
  <si>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</si>
  <si>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</si>
  <si>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</si>
  <si>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</si>
  <si>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</si>
  <si>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</si>
  <si>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</si>
  <si>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</si>
  <si>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</si>
  <si>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</si>
  <si>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</si>
  <si>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</si>
  <si>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</si>
  <si>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</si>
  <si>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</si>
  <si>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</si>
  <si>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</si>
  <si>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</si>
  <si>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</si>
  <si>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</si>
  <si>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</si>
  <si>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</si>
  <si>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</si>
  <si>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</si>
  <si>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</si>
  <si>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</si>
  <si>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</si>
  <si>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</si>
  <si>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</si>
  <si>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</si>
  <si>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</si>
  <si>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</si>
  <si>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</si>
  <si>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</si>
  <si>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</si>
  <si>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</si>
  <si>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</si>
  <si>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</si>
  <si>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</si>
  <si>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</si>
  <si>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</si>
  <si>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</si>
  <si>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</si>
  <si>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</si>
  <si>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</si>
  <si>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</si>
  <si>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</si>
  <si>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</si>
  <si>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</si>
  <si>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</si>
  <si>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</si>
  <si>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</si>
  <si>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</si>
  <si>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</si>
  <si>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</si>
  <si>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</si>
  <si>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</si>
  <si>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</si>
  <si>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</si>
  <si>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</si>
  <si>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</si>
  <si>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</si>
  <si>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</si>
  <si>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</si>
  <si>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</si>
  <si>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</si>
  <si>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</si>
  <si>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</si>
  <si>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</si>
  <si>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</si>
  <si>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</si>
  <si>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</si>
  <si>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</si>
  <si>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</si>
  <si>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</si>
  <si>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</si>
  <si>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</si>
  <si>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</si>
  <si>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</si>
  <si>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</si>
  <si>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</si>
  <si>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</si>
  <si>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</si>
  <si>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</si>
  <si>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</si>
  <si>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</si>
  <si>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</si>
  <si>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</si>
  <si>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</si>
  <si>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</si>
  <si>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</si>
  <si>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</si>
  <si>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</si>
  <si>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</si>
  <si>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</si>
  <si>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</si>
  <si>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</si>
  <si>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</si>
  <si>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</si>
  <si>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</si>
  <si>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</si>
  <si>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</si>
  <si>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</si>
  <si>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</si>
  <si>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</si>
  <si>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</si>
  <si>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</si>
  <si>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</si>
  <si>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</si>
  <si>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</si>
  <si>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</si>
  <si>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</si>
  <si>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</si>
  <si>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</si>
  <si>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</si>
  <si>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</si>
  <si>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</si>
  <si>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</si>
  <si>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</si>
  <si>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</si>
  <si>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</si>
  <si>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</si>
  <si>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</si>
  <si>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</si>
  <si>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</si>
  <si>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</si>
  <si>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</si>
  <si>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</si>
  <si>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</si>
  <si>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</si>
  <si>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</si>
  <si>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</si>
  <si>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</si>
  <si>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</si>
  <si>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</si>
  <si>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</si>
  <si>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</si>
  <si>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</si>
  <si>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</si>
  <si>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</si>
  <si>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</si>
  <si>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</si>
  <si>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</si>
  <si>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</si>
  <si>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</si>
  <si>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</si>
  <si>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</si>
  <si>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</si>
  <si>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</si>
  <si>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</si>
  <si>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</si>
  <si>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</si>
  <si>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</si>
  <si>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</si>
  <si>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</si>
  <si>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</si>
  <si>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</si>
  <si>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</si>
  <si>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</si>
  <si>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</si>
  <si>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</si>
  <si>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</si>
  <si>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</si>
  <si>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</si>
  <si>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</si>
  <si>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</si>
  <si>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</si>
  <si>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</si>
  <si>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</si>
  <si>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</si>
  <si>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</si>
  <si>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</si>
  <si>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</si>
  <si>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</si>
  <si>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</si>
  <si>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</si>
  <si>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</si>
  <si>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</si>
  <si>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</si>
  <si>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</si>
  <si>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</si>
  <si>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</si>
  <si>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</si>
  <si>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</si>
  <si>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</si>
  <si>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</si>
  <si>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</si>
  <si>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</si>
  <si>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</si>
  <si>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</si>
  <si>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</si>
  <si>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</si>
  <si>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</si>
  <si>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</si>
  <si>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</si>
  <si>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</si>
  <si>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</si>
  <si>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</si>
  <si>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</si>
  <si>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</si>
  <si>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</si>
  <si>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</si>
  <si>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</si>
  <si>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</si>
  <si>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</si>
  <si>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</si>
  <si>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</si>
  <si>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</si>
  <si>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</si>
  <si>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</si>
  <si>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</si>
  <si>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</si>
  <si>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</si>
  <si>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</si>
  <si>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</si>
  <si>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</si>
  <si>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</si>
  <si>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</si>
  <si>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</si>
  <si>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</si>
  <si>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</si>
  <si>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</si>
  <si>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</si>
  <si>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</si>
  <si>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</si>
  <si>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</si>
  <si>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</si>
  <si>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</si>
  <si>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</si>
  <si>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</si>
  <si>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</si>
  <si>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</si>
  <si>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</si>
  <si>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</si>
  <si>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</si>
  <si>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</si>
  <si>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</si>
  <si>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</si>
  <si>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</si>
  <si>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</si>
  <si>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</si>
  <si>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</si>
  <si>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</si>
  <si>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</si>
  <si>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</si>
  <si>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</si>
  <si>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</si>
  <si>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</si>
  <si>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</si>
  <si>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</si>
  <si>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</si>
  <si>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</si>
  <si>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</si>
  <si>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</si>
  <si>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</si>
  <si>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</si>
  <si>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</si>
  <si>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</si>
  <si>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</si>
  <si>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</si>
  <si>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</si>
  <si>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</si>
  <si>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</si>
  <si>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</si>
  <si>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</si>
  <si>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</si>
  <si>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</si>
  <si>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</si>
  <si>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</si>
  <si>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</si>
  <si>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</si>
  <si>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</si>
  <si>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</si>
  <si>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</si>
  <si>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</si>
  <si>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</si>
  <si>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</si>
  <si>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</si>
  <si>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</si>
  <si>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</si>
  <si>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</si>
  <si>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</si>
  <si>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</si>
  <si>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</si>
  <si>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</si>
  <si>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</si>
  <si>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</si>
  <si>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</si>
  <si>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</si>
  <si>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</si>
  <si>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</si>
  <si>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</si>
  <si>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</si>
  <si>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</si>
  <si>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</si>
  <si>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</si>
  <si>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</si>
  <si>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</si>
  <si>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</si>
  <si>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</si>
  <si>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</si>
  <si>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</si>
  <si>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</si>
  <si>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</si>
  <si>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</si>
  <si>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</si>
  <si>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</si>
  <si>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</si>
  <si>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</si>
  <si>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</si>
  <si>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</si>
  <si>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</si>
  <si>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</si>
  <si>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</si>
  <si>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</si>
  <si>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</si>
  <si>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</si>
  <si>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</si>
  <si>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</si>
  <si>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</si>
  <si>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</si>
  <si>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</si>
  <si>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</si>
  <si>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</si>
  <si>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</si>
  <si>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</si>
  <si>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</si>
  <si>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</si>
  <si>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</si>
  <si>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</si>
  <si>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</si>
  <si>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</si>
  <si>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</si>
  <si>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</si>
  <si>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</si>
  <si>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</si>
  <si>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</si>
  <si>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</si>
  <si>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</si>
  <si>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</si>
  <si>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</si>
  <si>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</si>
  <si>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</si>
  <si>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</si>
  <si>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</si>
  <si>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</si>
  <si>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</si>
  <si>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</si>
  <si>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</si>
  <si>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</si>
  <si>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</si>
  <si>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</si>
  <si>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</si>
  <si>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</si>
  <si>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</si>
  <si>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</si>
  <si>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</si>
  <si>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</si>
  <si>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</si>
  <si>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</si>
  <si>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</si>
  <si>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</si>
  <si>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</si>
  <si>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</si>
  <si>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</si>
  <si>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</si>
  <si>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</si>
  <si>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</si>
  <si>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</si>
  <si>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</si>
  <si>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</si>
  <si>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</si>
  <si>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</si>
  <si>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</si>
  <si>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</si>
  <si>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</si>
  <si>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</si>
  <si>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</si>
  <si>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</si>
  <si>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</si>
  <si>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</si>
  <si>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</si>
  <si>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</si>
  <si>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</si>
  <si>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</si>
  <si>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</si>
  <si>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</si>
  <si>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</si>
  <si>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</si>
  <si>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</si>
  <si>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</si>
  <si>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</si>
  <si>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</si>
  <si>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</si>
  <si>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</si>
  <si>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</si>
  <si>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</si>
  <si>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</si>
  <si>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</si>
  <si>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</si>
  <si>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</si>
  <si>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</si>
  <si>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</si>
  <si>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</si>
  <si>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</si>
  <si>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</si>
  <si>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</si>
  <si>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</si>
  <si>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</si>
  <si>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</si>
  <si>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</si>
  <si>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</si>
  <si>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</si>
  <si>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</si>
  <si>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</si>
  <si>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</si>
  <si>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</si>
  <si>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</si>
  <si>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</si>
  <si>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</si>
  <si>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</si>
  <si>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</si>
  <si>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</si>
  <si>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</si>
  <si>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</si>
  <si>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</si>
  <si>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</si>
  <si>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</si>
  <si>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</si>
  <si>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</si>
  <si>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</si>
  <si>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</si>
  <si>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</si>
  <si>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</si>
  <si>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</si>
  <si>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</si>
  <si>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</si>
  <si>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</si>
  <si>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</si>
  <si>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</si>
  <si>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</si>
  <si>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</si>
  <si>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</si>
  <si>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</si>
  <si>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</si>
  <si>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</si>
  <si>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</si>
  <si>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</si>
  <si>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</si>
  <si>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</si>
  <si>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</si>
  <si>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</si>
  <si>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</si>
  <si>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</si>
  <si>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</si>
  <si>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</si>
  <si>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</si>
  <si>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</si>
  <si>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</si>
  <si>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</si>
  <si>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</si>
  <si>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</si>
  <si>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</si>
  <si>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</si>
  <si>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</si>
  <si>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</si>
  <si>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</si>
  <si>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</si>
  <si>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</si>
  <si>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</si>
  <si>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</si>
  <si>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</si>
  <si>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</si>
  <si>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</si>
  <si>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</si>
  <si>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</si>
  <si>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</si>
  <si>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</si>
  <si>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</si>
  <si>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</si>
  <si>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</si>
  <si>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</si>
  <si>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</si>
  <si>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</si>
  <si>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</si>
  <si>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</si>
  <si>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</si>
  <si>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</si>
  <si>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</si>
  <si>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</si>
  <si>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</si>
  <si>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</si>
  <si>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</si>
  <si>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</si>
  <si>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</si>
  <si>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</si>
  <si>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</si>
  <si>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</si>
  <si>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</si>
  <si>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</si>
  <si>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</si>
  <si>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</si>
  <si>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</si>
  <si>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</si>
  <si>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</si>
  <si>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</si>
  <si>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</si>
  <si>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</si>
  <si>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</si>
  <si>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</si>
  <si>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</si>
  <si>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</si>
  <si>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</si>
  <si>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</si>
  <si>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</si>
  <si>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</si>
  <si>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</si>
  <si>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</si>
  <si>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</si>
  <si>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</si>
  <si>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</si>
  <si>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</si>
  <si>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</si>
  <si>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</si>
  <si>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</si>
  <si>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</si>
  <si>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</si>
  <si>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</si>
  <si>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</si>
  <si>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</si>
  <si>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</si>
  <si>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</si>
  <si>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</si>
  <si>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</si>
  <si>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</si>
  <si>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</si>
  <si>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</si>
  <si>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</si>
  <si>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</si>
  <si>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</si>
  <si>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</si>
  <si>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</si>
  <si>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</si>
  <si>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</si>
  <si>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</si>
  <si>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</si>
  <si>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</si>
  <si>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</si>
  <si>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</si>
  <si>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</si>
  <si>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</si>
  <si>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</si>
  <si>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</si>
  <si>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</si>
  <si>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</si>
  <si>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</si>
  <si>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</si>
  <si>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</si>
  <si>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</si>
  <si>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</si>
  <si>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</si>
  <si>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</si>
  <si>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</si>
  <si>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</si>
  <si>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</si>
  <si>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</si>
  <si>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</si>
  <si>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</si>
  <si>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</si>
  <si>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</si>
  <si>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</si>
  <si>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</si>
  <si>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</si>
  <si>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</si>
  <si>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</si>
  <si>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</si>
  <si>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</si>
  <si>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</si>
  <si>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</si>
  <si>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</si>
  <si>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</si>
  <si>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</si>
  <si>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</si>
  <si>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</si>
  <si>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</si>
  <si>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</si>
  <si>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</si>
  <si>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</si>
  <si>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</si>
  <si>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</si>
  <si>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</si>
  <si>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</si>
  <si>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</si>
  <si>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</si>
  <si>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</si>
  <si>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</si>
  <si>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</si>
  <si>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</si>
  <si>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</si>
  <si>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</si>
  <si>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</si>
  <si>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</si>
  <si>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</si>
  <si>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</si>
  <si>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</si>
  <si>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</si>
  <si>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</si>
  <si>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</si>
  <si>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</si>
  <si>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</si>
  <si>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</si>
  <si>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</si>
  <si>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</si>
  <si>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</si>
  <si>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</si>
  <si>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</si>
  <si>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</si>
  <si>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</si>
  <si>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</si>
  <si>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</si>
  <si>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</si>
  <si>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</si>
  <si>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</si>
  <si>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</si>
  <si>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</si>
  <si>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</si>
  <si>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</si>
  <si>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</si>
  <si>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</si>
  <si>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</si>
  <si>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</si>
  <si>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</si>
  <si>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</si>
  <si>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</si>
  <si>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</si>
  <si>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</si>
  <si>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</si>
  <si>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</si>
  <si>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</si>
  <si>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</si>
  <si>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</si>
  <si>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</si>
  <si>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</si>
  <si>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</si>
  <si>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</si>
  <si>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</si>
  <si>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</si>
  <si>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</si>
  <si>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</si>
  <si>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</si>
  <si>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</si>
  <si>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</si>
  <si>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</si>
  <si>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</si>
  <si>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</si>
  <si>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</si>
  <si>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</si>
  <si>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</si>
  <si>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</si>
  <si>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</si>
  <si>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</si>
  <si>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</si>
  <si>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</si>
  <si>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</si>
  <si>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</si>
  <si>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</si>
  <si>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</si>
  <si>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</si>
  <si>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</si>
  <si>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</si>
  <si>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</si>
  <si>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</si>
  <si>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</si>
  <si>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</si>
  <si>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</si>
  <si>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</si>
  <si>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</si>
  <si>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</si>
  <si>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</si>
  <si>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</si>
  <si>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</si>
  <si>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</si>
  <si>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</si>
  <si>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</si>
  <si>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</si>
  <si>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</si>
  <si>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</si>
  <si>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</si>
  <si>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</si>
  <si>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</si>
  <si>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</si>
  <si>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</si>
  <si>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</si>
  <si>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</si>
  <si>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</si>
  <si>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</si>
  <si>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</si>
  <si>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</si>
  <si>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</si>
  <si>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</si>
  <si>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</si>
  <si>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</si>
  <si>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</si>
  <si>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</si>
  <si>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</si>
  <si>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</si>
  <si>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</si>
  <si>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</si>
  <si>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</si>
  <si>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</si>
  <si>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</si>
  <si>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</si>
  <si>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</si>
  <si>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</si>
  <si>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</si>
  <si>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</si>
  <si>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</si>
  <si>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</si>
  <si>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</si>
  <si>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</si>
  <si>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</si>
  <si>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</si>
  <si>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</si>
  <si>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</si>
  <si>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</si>
  <si>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</si>
  <si>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</si>
  <si>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</si>
  <si>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</si>
  <si>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</si>
  <si>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</si>
  <si>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</si>
  <si>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</si>
  <si>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</si>
  <si>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</si>
  <si>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</si>
  <si>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</si>
  <si>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</si>
  <si>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</si>
  <si>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</si>
  <si>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</si>
  <si>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</si>
  <si>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</si>
  <si>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</si>
  <si>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</si>
  <si>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</si>
  <si>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</si>
  <si>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</si>
  <si>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</si>
  <si>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</si>
  <si>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</si>
  <si>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</si>
  <si>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</si>
  <si>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</si>
  <si>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</si>
  <si>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</si>
  <si>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</si>
  <si>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</si>
  <si>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</si>
  <si>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</si>
  <si>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</si>
  <si>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</si>
  <si>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</si>
  <si>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</si>
  <si>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</si>
  <si>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</si>
  <si>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</si>
  <si>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</si>
  <si>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</si>
  <si>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</si>
  <si>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</si>
  <si>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</si>
  <si>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</si>
  <si>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</si>
  <si>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</si>
  <si>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</si>
  <si>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</si>
  <si>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</si>
  <si>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</si>
  <si>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</si>
  <si>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</si>
  <si>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</si>
  <si>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</si>
  <si>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</si>
  <si>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</si>
  <si>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</si>
  <si>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</si>
  <si>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</si>
  <si>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</si>
  <si>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</si>
  <si>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</si>
  <si>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</si>
  <si>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</si>
  <si>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</si>
  <si>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</si>
  <si>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</si>
  <si>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</si>
  <si>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</si>
  <si>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</si>
  <si>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</si>
  <si>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</si>
  <si>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</si>
  <si>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</si>
  <si>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</si>
  <si>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</si>
  <si>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</si>
  <si>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</si>
  <si>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</si>
  <si>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</si>
  <si>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</si>
  <si>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</si>
  <si>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</si>
  <si>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</si>
  <si>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</si>
  <si>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</si>
  <si>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</si>
  <si>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</si>
  <si>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</si>
  <si>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</si>
  <si>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</si>
  <si>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</si>
  <si>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</si>
  <si>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</si>
  <si>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</si>
  <si>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</si>
  <si>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</si>
  <si>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</si>
  <si>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</si>
  <si>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</si>
  <si>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</si>
  <si>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</si>
  <si>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</si>
  <si>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</si>
  <si>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</si>
  <si>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</si>
  <si>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</si>
  <si>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</si>
  <si>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</si>
  <si>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</si>
  <si>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</si>
  <si>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</si>
  <si>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</si>
  <si>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</si>
  <si>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</si>
  <si>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</si>
  <si>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</si>
  <si>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</si>
  <si>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</si>
  <si>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</si>
  <si>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</si>
  <si>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</si>
  <si>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</si>
  <si>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</si>
  <si>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</si>
  <si>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</si>
  <si>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</si>
  <si>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</si>
  <si>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</si>
  <si>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</si>
  <si>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</si>
  <si>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</si>
  <si>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</si>
  <si>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</si>
  <si>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</si>
  <si>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</si>
  <si>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</si>
  <si>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</si>
  <si>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</si>
  <si>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</si>
  <si>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</si>
  <si>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</si>
  <si>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</si>
  <si>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</si>
  <si>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</si>
  <si>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</si>
  <si>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</si>
  <si>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</si>
  <si>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</si>
  <si>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</si>
  <si>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</si>
  <si>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</si>
  <si>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</si>
  <si>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</si>
  <si>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</si>
  <si>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</si>
  <si>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</si>
  <si>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</si>
  <si>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</si>
  <si>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</si>
  <si>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</si>
  <si>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</si>
  <si>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</si>
  <si>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</si>
  <si>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</si>
  <si>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</si>
  <si>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</si>
  <si>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</si>
  <si>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</si>
  <si>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</si>
  <si>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</si>
  <si>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</si>
  <si>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</si>
  <si>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</si>
  <si>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</si>
  <si>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</si>
  <si>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</si>
  <si>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</si>
  <si>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</si>
  <si>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</si>
  <si>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</si>
  <si>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</si>
  <si>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</si>
  <si>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</si>
  <si>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</si>
  <si>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</si>
  <si>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</si>
  <si>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</si>
  <si>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</si>
  <si>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</si>
  <si>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</si>
  <si>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</si>
  <si>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</si>
  <si>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</si>
  <si>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</si>
  <si>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</si>
  <si>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</si>
  <si>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</si>
  <si>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</si>
  <si>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</si>
  <si>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</si>
  <si>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</si>
  <si>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</si>
  <si>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</si>
  <si>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</si>
  <si>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</si>
  <si>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</si>
  <si>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</si>
  <si>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</si>
  <si>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</si>
  <si>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</si>
  <si>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</si>
  <si>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</si>
  <si>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</si>
  <si>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</si>
  <si>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</si>
  <si>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</si>
  <si>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</si>
  <si>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</si>
  <si>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</si>
  <si>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</si>
  <si>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</si>
  <si>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</si>
  <si>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</si>
  <si>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</si>
  <si>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</si>
  <si>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</si>
  <si>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</si>
  <si>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</si>
  <si>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</si>
  <si>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</si>
  <si>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</si>
  <si>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</si>
  <si>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</si>
  <si>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</si>
  <si>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</si>
  <si>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</si>
  <si>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</si>
  <si>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</si>
  <si>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</si>
  <si>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</si>
  <si>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</si>
  <si>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</si>
  <si>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</si>
  <si>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</si>
  <si>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</si>
  <si>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</si>
  <si>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</si>
  <si>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</si>
  <si>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</si>
  <si>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</si>
  <si>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</si>
  <si>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</si>
  <si>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</si>
  <si>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</si>
  <si>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</si>
  <si>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</si>
  <si>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</si>
  <si>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</si>
  <si>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</si>
  <si>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</si>
  <si>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</si>
  <si>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</si>
  <si>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</si>
  <si>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</si>
  <si>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</si>
  <si>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</si>
  <si>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</si>
  <si>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</si>
  <si>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</si>
  <si>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</si>
  <si>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</si>
  <si>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</si>
  <si>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</si>
  <si>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</si>
  <si>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</si>
  <si>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</si>
  <si>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</si>
  <si>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</si>
  <si>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</si>
  <si>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</si>
  <si>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</si>
  <si>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</si>
  <si>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</si>
  <si>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</si>
  <si>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</si>
  <si>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</si>
  <si>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</si>
  <si>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</si>
  <si>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</si>
  <si>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</si>
  <si>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</si>
  <si>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</si>
  <si>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</si>
  <si>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</si>
  <si>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</si>
  <si>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</si>
  <si>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</si>
  <si>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</si>
  <si>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</si>
  <si>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</si>
  <si>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</si>
  <si>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</si>
  <si>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</si>
  <si>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</si>
  <si>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</si>
  <si>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</si>
  <si>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</si>
  <si>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</si>
  <si>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</si>
  <si>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</si>
  <si>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</si>
  <si>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</si>
  <si>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</si>
  <si>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</si>
  <si>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</si>
  <si>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</si>
  <si>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</si>
  <si>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</si>
  <si>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</si>
  <si>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</si>
  <si>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</si>
  <si>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</si>
  <si>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</si>
  <si>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</si>
  <si>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</si>
  <si>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</si>
  <si>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</si>
  <si>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</si>
  <si>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</si>
  <si>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</si>
  <si>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</si>
  <si>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</si>
  <si>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</si>
  <si>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</si>
  <si>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</si>
  <si>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</si>
  <si>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</si>
  <si>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</si>
  <si>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</si>
  <si>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</si>
  <si>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</si>
  <si>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</si>
  <si>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</si>
  <si>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</si>
  <si>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</si>
  <si>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</si>
  <si>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</si>
  <si>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</si>
  <si>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</si>
  <si>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</si>
  <si>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</si>
  <si>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</si>
  <si>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</si>
  <si>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</si>
  <si>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</si>
  <si>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</si>
  <si>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</si>
  <si>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</si>
  <si>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</si>
  <si>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</si>
  <si>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</si>
  <si>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</si>
  <si>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</si>
  <si>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</si>
  <si>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</si>
  <si>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</si>
  <si>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</si>
  <si>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</si>
  <si>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</si>
  <si>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</si>
  <si>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</si>
  <si>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</si>
  <si>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</si>
  <si>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</si>
  <si>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</si>
  <si>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</si>
  <si>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</si>
  <si>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</si>
  <si>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</si>
  <si>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</si>
  <si>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</si>
  <si>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</si>
  <si>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</si>
  <si>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</si>
  <si>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</si>
  <si>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</si>
  <si>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</si>
  <si>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</si>
  <si>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</si>
  <si>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</si>
  <si>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</si>
  <si>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</si>
  <si>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</si>
  <si>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</si>
  <si>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</si>
  <si>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</si>
  <si>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</si>
  <si>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</si>
  <si>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</si>
  <si>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</si>
  <si>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</si>
  <si>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</si>
  <si>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</si>
  <si>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</si>
  <si>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</si>
  <si>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</si>
  <si>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</si>
  <si>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</si>
  <si>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</si>
  <si>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</si>
  <si>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</si>
  <si>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</si>
  <si>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</si>
  <si>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</si>
  <si>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</si>
  <si>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</si>
  <si>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</si>
  <si>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</si>
  <si>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</si>
  <si>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</si>
  <si>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</si>
  <si>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</si>
  <si>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</si>
  <si>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</si>
  <si>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</si>
  <si>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</si>
  <si>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</si>
  <si>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</si>
  <si>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</si>
  <si>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</si>
  <si>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</si>
  <si>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</si>
  <si>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</si>
  <si>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</si>
  <si>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</si>
  <si>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</si>
  <si>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</si>
  <si>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</si>
  <si>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</si>
  <si>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</si>
  <si>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</si>
  <si>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</si>
  <si>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</si>
  <si>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</si>
  <si>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</si>
  <si>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</si>
  <si>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</si>
  <si>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</si>
  <si>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</si>
  <si>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</si>
  <si>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</si>
  <si>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</si>
  <si>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</si>
  <si>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</si>
  <si>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</si>
  <si>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</si>
  <si>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</si>
  <si>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</si>
  <si>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</si>
  <si>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</si>
  <si>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</si>
  <si>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</si>
  <si>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</si>
  <si>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</si>
  <si>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</si>
  <si>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</si>
  <si>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</si>
  <si>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</si>
  <si>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</si>
  <si>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</si>
  <si>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</si>
  <si>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</si>
  <si>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</si>
  <si>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</si>
  <si>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</si>
  <si>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</si>
  <si>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</si>
  <si>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</si>
  <si>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</si>
  <si>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</si>
  <si>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</si>
  <si>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</si>
  <si>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</si>
  <si>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</si>
  <si>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</si>
  <si>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</si>
  <si>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</si>
  <si>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</si>
  <si>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</si>
  <si>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</si>
  <si>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</si>
  <si>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</si>
  <si>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</si>
  <si>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</si>
  <si>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</si>
  <si>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</si>
  <si>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</si>
  <si>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</si>
  <si>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</si>
  <si>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</si>
  <si>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</si>
  <si>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</si>
  <si>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</si>
  <si>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</si>
  <si>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</si>
  <si>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</si>
  <si>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</si>
  <si>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</si>
  <si>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</si>
  <si>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</si>
  <si>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</si>
  <si>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</si>
  <si>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</si>
  <si>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</si>
  <si>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</si>
  <si>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</si>
  <si>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</si>
  <si>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</si>
  <si>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</si>
  <si>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</si>
  <si>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</si>
  <si>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</si>
  <si>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</si>
  <si>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</si>
  <si>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</si>
  <si>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</si>
  <si>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</si>
  <si>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</si>
  <si>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</si>
  <si>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</si>
  <si>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</si>
  <si>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</si>
  <si>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</si>
  <si>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</si>
  <si>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</si>
  <si>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</si>
  <si>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</si>
  <si>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</si>
  <si>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</si>
  <si>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</si>
  <si>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</si>
  <si>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</si>
  <si>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</si>
  <si>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</si>
  <si>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</si>
  <si>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</si>
  <si>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</si>
  <si>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</si>
  <si>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</si>
  <si>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</si>
  <si>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</si>
  <si>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</si>
  <si>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</si>
  <si>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</si>
  <si>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</si>
  <si>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</si>
  <si>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</si>
  <si>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</si>
  <si>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</si>
  <si>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</si>
  <si>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</si>
  <si>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</si>
  <si>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</si>
  <si>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</si>
  <si>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</si>
  <si>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</si>
  <si>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</si>
  <si>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</si>
  <si>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</si>
  <si>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</si>
  <si>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</si>
  <si>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</si>
  <si>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</si>
  <si>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</si>
  <si>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</si>
  <si>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</si>
  <si>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</si>
  <si>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</si>
  <si>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</si>
  <si>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</si>
  <si>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</si>
  <si>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</si>
  <si>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</si>
  <si>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</si>
  <si>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</si>
  <si>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</si>
  <si>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</si>
  <si>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</si>
  <si>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</si>
  <si>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</si>
  <si>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</si>
  <si>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</si>
  <si>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</si>
  <si>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</si>
  <si>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</si>
  <si>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</si>
  <si>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</si>
  <si>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</si>
  <si>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</si>
  <si>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</si>
  <si>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</si>
  <si>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</si>
  <si>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</si>
  <si>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</si>
  <si>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</si>
  <si>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</si>
  <si>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</si>
  <si>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</si>
  <si>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</si>
  <si>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</si>
  <si>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</si>
  <si>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</si>
  <si>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</si>
  <si>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</si>
  <si>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</si>
  <si>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</si>
  <si>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</si>
  <si>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</si>
  <si>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</si>
  <si>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</si>
  <si>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</si>
  <si>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</si>
  <si>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</si>
  <si>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</si>
  <si>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</si>
  <si>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</si>
  <si>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</si>
  <si>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</si>
  <si>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</si>
  <si>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</si>
  <si>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</si>
  <si>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</si>
  <si>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</si>
  <si>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</si>
  <si>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</si>
  <si>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</si>
  <si>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</si>
  <si>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</si>
  <si>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</si>
  <si>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</si>
  <si>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</si>
  <si>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</si>
  <si>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</si>
  <si>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</si>
  <si>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</si>
  <si>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</si>
  <si>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</si>
  <si>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</si>
  <si>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</si>
  <si>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</si>
  <si>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</si>
  <si>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</si>
  <si>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</si>
  <si>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</si>
  <si>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</si>
  <si>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</si>
  <si>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</si>
  <si>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</si>
  <si>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</si>
  <si>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</si>
  <si>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</si>
  <si>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</si>
  <si>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</si>
  <si>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</si>
  <si>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</si>
  <si>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</si>
  <si>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</si>
  <si>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</si>
  <si>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</si>
  <si>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</si>
  <si>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</si>
  <si>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</si>
  <si>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</si>
  <si>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</si>
  <si>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</si>
  <si>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</si>
  <si>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</si>
  <si>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</si>
  <si>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</si>
  <si>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</si>
  <si>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</si>
  <si>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</si>
  <si>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</si>
  <si>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</si>
  <si>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</si>
  <si>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</si>
  <si>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</si>
  <si>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</si>
  <si>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</si>
  <si>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</si>
  <si>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</si>
  <si>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</si>
  <si>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</si>
  <si>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</si>
  <si>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</si>
  <si>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</si>
  <si>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</si>
  <si>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</si>
  <si>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</si>
  <si>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</si>
  <si>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</si>
  <si>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</si>
  <si>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</si>
  <si>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</si>
  <si>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</si>
  <si>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</si>
  <si>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</si>
  <si>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</si>
  <si>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</si>
  <si>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</si>
  <si>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</si>
  <si>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</si>
  <si>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</si>
  <si>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</si>
  <si>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</si>
  <si>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</si>
  <si>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</si>
  <si>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</si>
  <si>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</si>
  <si>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</si>
  <si>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</si>
  <si>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</si>
  <si>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</si>
  <si>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</si>
  <si>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</si>
  <si>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</si>
  <si>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</si>
  <si>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</si>
  <si>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</si>
  <si>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</si>
  <si>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</si>
  <si>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</si>
  <si>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</si>
  <si>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</si>
  <si>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</si>
  <si>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</si>
  <si>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</si>
  <si>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</si>
  <si>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</si>
  <si>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</si>
  <si>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</si>
  <si>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</si>
  <si>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</si>
  <si>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</si>
  <si>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</si>
  <si>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</si>
  <si>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</si>
  <si>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</si>
  <si>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</si>
  <si>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</si>
  <si>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</si>
  <si>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</si>
  <si>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</si>
  <si>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</si>
  <si>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</si>
  <si>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</si>
  <si>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</si>
  <si>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</si>
  <si>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</si>
  <si>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</si>
  <si>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</si>
  <si>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</si>
  <si>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</si>
  <si>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</si>
  <si>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</si>
  <si>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</si>
  <si>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</si>
  <si>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</si>
  <si>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</si>
  <si>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</si>
  <si>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</si>
  <si>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</si>
  <si>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</si>
  <si>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</si>
  <si>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</si>
  <si>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</si>
  <si>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</si>
  <si>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</si>
  <si>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</si>
  <si>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</si>
  <si>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</si>
  <si>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</si>
  <si>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</si>
  <si>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</si>
  <si>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</si>
  <si>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</si>
  <si>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</si>
  <si>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</si>
  <si>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</si>
  <si>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</si>
  <si>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</si>
  <si>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</si>
  <si>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</si>
  <si>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</si>
  <si>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</si>
  <si>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</si>
  <si>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</si>
  <si>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</si>
  <si>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</si>
  <si>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</si>
  <si>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</si>
  <si>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</si>
  <si>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</si>
  <si>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</si>
  <si>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</si>
  <si>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</si>
  <si>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</si>
  <si>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</si>
  <si>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</si>
  <si>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</si>
  <si>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</si>
  <si>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</si>
  <si>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</si>
  <si>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</si>
  <si>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</si>
  <si>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</si>
  <si>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</si>
  <si>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</si>
  <si>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</si>
  <si>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</si>
  <si>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</si>
  <si>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</si>
  <si>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</si>
  <si>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</si>
  <si>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</si>
  <si>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</si>
  <si>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</si>
  <si>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</si>
  <si>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</si>
  <si>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</si>
  <si>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</si>
  <si>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</si>
  <si>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</si>
  <si>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</si>
  <si>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</si>
  <si>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</si>
  <si>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</si>
  <si>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</si>
  <si>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</si>
  <si>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</si>
  <si>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</si>
  <si>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</si>
  <si>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</si>
  <si>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</si>
  <si>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</si>
  <si>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</si>
  <si>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</si>
  <si>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</si>
  <si>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</si>
  <si>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</si>
  <si>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</si>
  <si>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</si>
  <si>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</si>
  <si>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</si>
  <si>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</si>
  <si>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</si>
  <si>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</si>
  <si>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</si>
  <si>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</si>
  <si>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</si>
  <si>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</si>
  <si>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</si>
  <si>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</si>
  <si>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</si>
  <si>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</si>
  <si>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</si>
  <si>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</si>
  <si>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</si>
  <si>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</si>
  <si>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</si>
  <si>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</si>
  <si>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</si>
  <si>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</si>
  <si>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</si>
  <si>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</si>
  <si>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</si>
  <si>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</si>
  <si>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</si>
  <si>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</si>
  <si>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</si>
  <si>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</si>
  <si>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</si>
  <si>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</si>
  <si>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</si>
  <si>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</si>
  <si>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</si>
  <si>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</si>
  <si>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</si>
  <si>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</si>
  <si>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</si>
  <si>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</si>
  <si>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</si>
  <si>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</si>
  <si>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</si>
  <si>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</si>
  <si>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</si>
  <si>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</si>
  <si>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</si>
  <si>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</si>
  <si>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</si>
  <si>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</si>
  <si>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</si>
  <si>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</si>
  <si>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</si>
  <si>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</si>
  <si>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</si>
  <si>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</si>
  <si>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</si>
  <si>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</si>
  <si>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</si>
  <si>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</si>
  <si>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</si>
  <si>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</si>
  <si>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</si>
  <si>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</si>
  <si>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</si>
  <si>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</si>
  <si>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</si>
  <si>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</si>
  <si>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</si>
  <si>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</si>
  <si>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</si>
  <si>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</si>
  <si>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</si>
  <si>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</si>
  <si>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</si>
  <si>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</si>
  <si>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</si>
  <si>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</si>
  <si>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</si>
  <si>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</si>
  <si>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</si>
  <si>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</si>
  <si>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</si>
  <si>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</si>
  <si>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</si>
  <si>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</si>
  <si>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</si>
  <si>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</si>
  <si>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</si>
  <si>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</si>
  <si>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</si>
  <si>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</si>
  <si>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</si>
  <si>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</si>
  <si>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</si>
  <si>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</si>
  <si>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</si>
  <si>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</si>
  <si>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</si>
  <si>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</si>
  <si>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</si>
  <si>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</si>
  <si>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</si>
  <si>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</si>
  <si>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</si>
  <si>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</si>
  <si>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</si>
  <si>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</si>
  <si>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</si>
  <si>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</si>
  <si>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</si>
  <si>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</si>
  <si>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</si>
  <si>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</si>
  <si>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</si>
  <si>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</si>
  <si>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</si>
  <si>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</si>
  <si>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</si>
  <si>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</si>
  <si>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</si>
  <si>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</si>
  <si>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</si>
  <si>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</si>
  <si>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</si>
  <si>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</si>
  <si>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</si>
  <si>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</si>
  <si>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</si>
  <si>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</si>
  <si>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</si>
  <si>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</si>
  <si>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</si>
  <si>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</si>
  <si>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</si>
  <si>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</si>
  <si>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</si>
  <si>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</si>
  <si>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</si>
  <si>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</si>
  <si>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</si>
  <si>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</si>
  <si>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</si>
  <si>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</si>
  <si>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</si>
  <si>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</si>
  <si>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</si>
  <si>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</si>
  <si>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</si>
  <si>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</si>
  <si>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</si>
  <si>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</si>
  <si>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</si>
  <si>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</si>
  <si>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</si>
  <si>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</si>
  <si>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</si>
  <si>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</si>
  <si>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</si>
  <si>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</si>
  <si>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</si>
  <si>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</si>
  <si>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</si>
  <si>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</si>
  <si>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</si>
  <si>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</si>
  <si>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</si>
  <si>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</si>
  <si>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</si>
  <si>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</si>
  <si>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</si>
  <si>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</si>
  <si>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</si>
  <si>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</si>
  <si>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</si>
  <si>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</si>
  <si>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</si>
  <si>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</si>
  <si>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</si>
  <si>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</si>
  <si>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</si>
  <si>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</si>
  <si>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</si>
  <si>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</si>
  <si>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</si>
  <si>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</si>
  <si>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</si>
  <si>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</si>
  <si>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</si>
  <si>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</si>
  <si>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</si>
  <si>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</si>
  <si>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</si>
  <si>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</si>
  <si>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</si>
  <si>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</si>
  <si>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</si>
  <si>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</si>
  <si>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</si>
  <si>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</si>
  <si>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</si>
  <si>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</si>
  <si>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</si>
  <si>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</si>
  <si>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</si>
  <si>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</si>
  <si>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</si>
  <si>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</si>
  <si>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</si>
  <si>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</si>
  <si>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</si>
  <si>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</si>
  <si>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</si>
  <si>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</si>
  <si>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</si>
  <si>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</si>
  <si>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</si>
  <si>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</si>
  <si>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</si>
  <si>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</si>
  <si>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</si>
  <si>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</si>
  <si>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</si>
  <si>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</si>
  <si>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</si>
  <si>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</si>
  <si>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</si>
  <si>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</si>
  <si>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</si>
  <si>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</si>
  <si>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</si>
  <si>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</si>
  <si>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</si>
  <si>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</si>
  <si>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</si>
  <si>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</si>
  <si>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</si>
  <si>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</si>
  <si>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</si>
  <si>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</si>
  <si>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</si>
  <si>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</si>
  <si>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</si>
  <si>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</si>
  <si>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</si>
  <si>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</si>
  <si>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</si>
  <si>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</si>
  <si>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</si>
  <si>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</si>
  <si>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</si>
  <si>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</si>
  <si>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</si>
  <si>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</si>
  <si>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</si>
  <si>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</si>
  <si>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</si>
  <si>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</si>
  <si>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</si>
  <si>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</si>
  <si>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</si>
  <si>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</si>
  <si>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</si>
  <si>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</si>
  <si>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</si>
  <si>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</si>
  <si>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</si>
  <si>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</si>
  <si>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</si>
  <si>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</si>
  <si>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</si>
  <si>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</si>
  <si>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</si>
  <si>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</si>
  <si>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</si>
  <si>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</si>
  <si>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</si>
  <si>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</si>
  <si>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</si>
  <si>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</si>
  <si>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</si>
  <si>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</si>
  <si>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</si>
  <si>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</si>
  <si>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</si>
  <si>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</si>
  <si>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</si>
  <si>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</si>
  <si>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</si>
  <si>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</si>
  <si>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</si>
  <si>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</si>
  <si>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</si>
  <si>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</si>
  <si>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</si>
  <si>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</si>
  <si>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</si>
  <si>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</si>
  <si>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</si>
  <si>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</si>
  <si>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</si>
  <si>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</si>
  <si>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</si>
  <si>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</si>
  <si>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</si>
  <si>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</si>
  <si>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</si>
  <si>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</si>
  <si>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</si>
  <si>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</si>
  <si>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</si>
  <si>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</si>
  <si>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</si>
  <si>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</si>
  <si>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</si>
  <si>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</si>
  <si>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</si>
  <si>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</si>
  <si>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</si>
  <si>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</si>
  <si>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</si>
  <si>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</si>
  <si>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</si>
  <si>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</si>
  <si>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</si>
  <si>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</si>
  <si>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</si>
  <si>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</si>
  <si>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</si>
  <si>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</si>
  <si>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</si>
  <si>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</si>
  <si>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</si>
  <si>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</si>
  <si>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</si>
  <si>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</si>
  <si>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</si>
  <si>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</si>
  <si>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</si>
  <si>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</si>
  <si>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</si>
  <si>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</si>
  <si>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</si>
  <si>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</si>
  <si>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</si>
  <si>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</si>
  <si>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</si>
  <si>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</si>
  <si>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</si>
  <si>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</si>
  <si>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</si>
  <si>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</si>
  <si>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</si>
  <si>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</si>
  <si>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</si>
  <si>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</si>
  <si>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</si>
  <si>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</si>
  <si>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</si>
  <si>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</si>
  <si>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</si>
  <si>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</si>
  <si>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</si>
  <si>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</si>
  <si>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</si>
  <si>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</si>
  <si>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</si>
  <si>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</si>
  <si>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</si>
  <si>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</si>
  <si>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</si>
  <si>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</si>
  <si>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</si>
  <si>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</si>
  <si>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</si>
  <si>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</si>
  <si>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</si>
  <si>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</si>
  <si>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</si>
  <si>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</si>
  <si>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</si>
  <si>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</si>
  <si>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</si>
  <si>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</si>
  <si>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</si>
  <si>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</si>
  <si>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</si>
  <si>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</si>
  <si>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</si>
  <si>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</si>
  <si>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</si>
  <si>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</si>
  <si>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</si>
  <si>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</si>
  <si>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</si>
  <si>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</si>
  <si>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</si>
  <si>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</si>
  <si>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</si>
  <si>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</si>
  <si>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</si>
  <si>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</si>
  <si>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</si>
  <si>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</si>
  <si>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</si>
  <si>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</si>
  <si>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</si>
  <si>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</si>
  <si>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</si>
  <si>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</si>
  <si>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</si>
  <si>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</si>
  <si>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</si>
  <si>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</si>
  <si>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</si>
  <si>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</si>
  <si>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</si>
  <si>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</si>
  <si>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</si>
  <si>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</si>
  <si>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</si>
  <si>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</si>
  <si>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</si>
  <si>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</si>
  <si>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</si>
  <si>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</si>
  <si>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</si>
  <si>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</si>
  <si>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</si>
  <si>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</si>
  <si>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</si>
  <si>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</si>
  <si>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</si>
  <si>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</si>
  <si>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</si>
  <si>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</si>
  <si>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</si>
  <si>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</si>
  <si>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</si>
  <si>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</si>
  <si>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</si>
  <si>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</si>
  <si>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</si>
  <si>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</si>
  <si>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</si>
  <si>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</si>
  <si>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</si>
  <si>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</si>
  <si>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</si>
  <si>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</si>
  <si>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</si>
  <si>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</si>
  <si>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</si>
  <si>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</si>
  <si>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</si>
  <si>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</si>
  <si>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</si>
  <si>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</si>
  <si>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</si>
  <si>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</si>
  <si>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</si>
  <si>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</si>
  <si>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</si>
  <si>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</si>
  <si>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</si>
  <si>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</si>
  <si>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</si>
  <si>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</si>
  <si>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</si>
  <si>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</si>
  <si>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</si>
  <si>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</si>
  <si>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</si>
  <si>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</si>
  <si>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</si>
  <si>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</si>
  <si>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</si>
  <si>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</si>
  <si>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</si>
  <si>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</si>
  <si>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</si>
  <si>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</si>
  <si>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</si>
  <si>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</si>
  <si>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</si>
  <si>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</si>
  <si>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</si>
  <si>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</si>
  <si>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</si>
  <si>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</si>
  <si>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</si>
  <si>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</si>
  <si>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</si>
  <si>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</si>
  <si>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</si>
  <si>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</si>
  <si>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</si>
  <si>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</si>
  <si>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</si>
  <si>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</si>
  <si>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</si>
  <si>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</si>
  <si>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</si>
  <si>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</si>
  <si>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</si>
  <si>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</si>
  <si>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</si>
  <si>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</si>
  <si>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</si>
  <si>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</si>
  <si>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</si>
  <si>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</si>
  <si>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</si>
  <si>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</si>
  <si>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</si>
  <si>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</si>
  <si>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</si>
  <si>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</si>
  <si>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</si>
  <si>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</si>
  <si>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</si>
  <si>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</si>
  <si>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</si>
  <si>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</si>
  <si>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</si>
  <si>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</si>
  <si>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</si>
  <si>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</si>
  <si>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</si>
  <si>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</si>
  <si>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</si>
  <si>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</si>
  <si>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</si>
  <si>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</si>
  <si>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</si>
  <si>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</si>
  <si>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</si>
  <si>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</si>
  <si>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</si>
  <si>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</si>
  <si>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</si>
  <si>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</si>
  <si>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</si>
  <si>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</si>
  <si>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</si>
  <si>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</si>
  <si>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</si>
  <si>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</si>
  <si>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</si>
  <si>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</si>
  <si>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</si>
  <si>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</si>
  <si>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</si>
  <si>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</si>
  <si>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</si>
  <si>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</si>
  <si>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</si>
  <si>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</si>
  <si>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</si>
  <si>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</si>
  <si>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</si>
  <si>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</si>
  <si>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</si>
  <si>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</si>
  <si>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</si>
  <si>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</si>
  <si>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</si>
  <si>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</si>
  <si>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</si>
  <si>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</si>
  <si>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</si>
  <si>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</si>
  <si>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</si>
  <si>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</si>
  <si>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</si>
  <si>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</si>
  <si>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</si>
  <si>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</si>
  <si>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</si>
  <si>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</si>
  <si>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</si>
  <si>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</si>
  <si>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</si>
  <si>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</si>
  <si>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</si>
  <si>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</si>
  <si>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</si>
  <si>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</si>
  <si>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</si>
  <si>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</si>
  <si>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</si>
  <si>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</si>
  <si>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</si>
  <si>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</si>
  <si>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</si>
  <si>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</si>
  <si>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</si>
  <si>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</si>
  <si>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</si>
  <si>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</si>
  <si>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</si>
  <si>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</si>
  <si>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</si>
  <si>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</si>
  <si>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</si>
  <si>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</si>
  <si>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</si>
  <si>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</si>
  <si>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</si>
  <si>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</si>
  <si>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</si>
  <si>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</si>
  <si>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</si>
  <si>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</si>
  <si>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</si>
  <si>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</si>
  <si>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</si>
  <si>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</si>
  <si>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</si>
  <si>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</si>
  <si>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</si>
  <si>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</si>
  <si>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</si>
  <si>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</si>
  <si>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</si>
  <si>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</si>
  <si>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</si>
  <si>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</si>
  <si>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</si>
  <si>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</si>
  <si>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</si>
  <si>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</si>
  <si>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</si>
  <si>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</si>
  <si>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</si>
  <si>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</si>
  <si>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</si>
  <si>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</si>
  <si>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</si>
  <si>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</si>
  <si>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</si>
  <si>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</si>
  <si>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</si>
  <si>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</si>
  <si>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</si>
  <si>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</si>
  <si>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</si>
  <si>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</si>
  <si>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</si>
  <si>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</si>
  <si>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</si>
  <si>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</si>
  <si>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</si>
  <si>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</si>
  <si>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</si>
  <si>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</si>
  <si>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</si>
  <si>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</si>
  <si>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</si>
  <si>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</si>
  <si>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</si>
  <si>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</si>
  <si>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</si>
  <si>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</si>
  <si>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</si>
  <si>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</si>
  <si>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</si>
  <si>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</si>
  <si>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</si>
  <si>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</si>
  <si>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</si>
  <si>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</si>
  <si>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</si>
  <si>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</si>
  <si>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</si>
  <si>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</si>
  <si>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</si>
  <si>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</si>
  <si>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</si>
  <si>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</si>
  <si>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</si>
  <si>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</si>
  <si>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</si>
  <si>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</si>
  <si>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</si>
  <si>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</si>
  <si>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</si>
  <si>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</si>
  <si>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</si>
  <si>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</si>
  <si>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</si>
  <si>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</si>
  <si>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</si>
  <si>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</si>
  <si>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</si>
  <si>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</si>
  <si>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</si>
  <si>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</si>
  <si>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</si>
  <si>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</si>
  <si>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</si>
  <si>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</si>
  <si>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</si>
  <si>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</si>
  <si>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</si>
  <si>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</si>
  <si>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</si>
  <si>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</si>
  <si>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</si>
  <si>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</si>
  <si>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</si>
  <si>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</si>
  <si>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</si>
  <si>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</si>
  <si>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</si>
  <si>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</si>
  <si>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</si>
  <si>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</si>
  <si>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</si>
  <si>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</si>
  <si>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</si>
  <si>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</si>
  <si>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</si>
  <si>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</si>
  <si>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</si>
  <si>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</si>
  <si>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</si>
  <si>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</si>
  <si>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</si>
  <si>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</si>
  <si>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</si>
  <si>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</si>
  <si>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</si>
  <si>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</si>
  <si>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</si>
  <si>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</si>
  <si>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</si>
  <si>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</si>
  <si>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</si>
  <si>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</si>
  <si>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</si>
  <si>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</si>
  <si>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</si>
  <si>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</si>
  <si>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</si>
  <si>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</si>
  <si>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</si>
  <si>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</si>
  <si>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</si>
  <si>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</si>
  <si>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</si>
  <si>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</si>
  <si>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</si>
  <si>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</si>
  <si>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</si>
  <si>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</si>
  <si>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</si>
  <si>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</si>
  <si>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</si>
  <si>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</si>
  <si>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</si>
  <si>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</si>
  <si>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</si>
  <si>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</si>
  <si>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</si>
  <si>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</si>
  <si>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</si>
  <si>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</si>
  <si>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</si>
  <si>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</si>
  <si>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</si>
  <si>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</si>
  <si>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</si>
  <si>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</si>
  <si>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</si>
  <si>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</si>
  <si>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</si>
  <si>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</si>
  <si>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</si>
  <si>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</si>
  <si>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</si>
  <si>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</si>
  <si>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</si>
  <si>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</si>
  <si>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</si>
  <si>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</si>
  <si>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</si>
  <si>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</si>
  <si>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</si>
  <si>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</si>
  <si>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</si>
  <si>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</si>
  <si>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</si>
  <si>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</si>
  <si>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</si>
  <si>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</si>
  <si>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</si>
  <si>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</si>
  <si>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</si>
  <si>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</si>
  <si>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</si>
  <si>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</si>
  <si>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</si>
  <si>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</si>
  <si>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</si>
  <si>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</si>
  <si>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</si>
  <si>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</si>
  <si>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</si>
  <si>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</si>
  <si>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</si>
  <si>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</si>
  <si>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</si>
  <si>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</si>
  <si>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</si>
  <si>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</si>
  <si>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</si>
  <si>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</si>
  <si>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</si>
  <si>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</si>
  <si>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</si>
  <si>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</si>
  <si>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</si>
  <si>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</si>
  <si>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</si>
  <si>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</si>
  <si>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</si>
  <si>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</si>
  <si>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</si>
  <si>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</si>
  <si>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</si>
  <si>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</si>
  <si>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</si>
  <si>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</si>
  <si>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</si>
  <si>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</si>
  <si>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</si>
  <si>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</si>
  <si>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</si>
  <si>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</si>
  <si>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</si>
  <si>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</si>
  <si>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</si>
  <si>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</si>
  <si>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</si>
  <si>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</si>
  <si>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</si>
  <si>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</si>
  <si>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</si>
  <si>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</si>
  <si>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</si>
  <si>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</si>
  <si>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</si>
  <si>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</si>
  <si>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</si>
  <si>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</si>
  <si>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</si>
  <si>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</si>
  <si>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</si>
  <si>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</si>
  <si>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</si>
  <si>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</si>
  <si>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</si>
  <si>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</si>
  <si>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</si>
  <si>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</si>
  <si>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</si>
  <si>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</si>
  <si>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</si>
  <si>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</si>
  <si>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</si>
  <si>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</si>
  <si>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</si>
  <si>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</si>
  <si>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</si>
  <si>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</si>
  <si>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</si>
  <si>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</si>
  <si>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</si>
  <si>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</si>
  <si>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</si>
  <si>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</si>
  <si>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</si>
  <si>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</si>
  <si>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</si>
  <si>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</si>
  <si>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</si>
  <si>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</si>
  <si>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</si>
  <si>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</si>
  <si>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</si>
  <si>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</si>
  <si>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</si>
  <si>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</si>
  <si>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</si>
  <si>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</si>
  <si>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</si>
  <si>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</si>
  <si>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</si>
  <si>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</si>
  <si>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</si>
  <si>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</si>
  <si>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</si>
  <si>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</si>
  <si>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</si>
  <si>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</si>
  <si>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</si>
  <si>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</si>
  <si>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</si>
  <si>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</si>
  <si>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</si>
  <si>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</si>
  <si>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</si>
  <si>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</si>
  <si>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</si>
  <si>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</si>
  <si>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</si>
  <si>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</si>
  <si>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</si>
  <si>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</si>
  <si>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</si>
  <si>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</si>
  <si>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</si>
  <si>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</si>
  <si>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</si>
  <si>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</si>
  <si>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</si>
  <si>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</si>
  <si>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</si>
  <si>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</si>
  <si>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</si>
  <si>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</si>
  <si>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</si>
  <si>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</si>
  <si>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</si>
  <si>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</si>
  <si>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</si>
  <si>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</si>
  <si>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</si>
  <si>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</si>
  <si>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</si>
  <si>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</si>
  <si>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</si>
  <si>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</si>
  <si>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</si>
  <si>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</si>
  <si>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</si>
  <si>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</si>
  <si>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</si>
  <si>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</si>
  <si>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</si>
  <si>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</si>
  <si>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</si>
  <si>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</si>
  <si>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</si>
  <si>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</si>
  <si>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</si>
  <si>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</si>
  <si>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</si>
  <si>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</si>
  <si>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</si>
  <si>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</si>
  <si>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</si>
  <si>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</si>
  <si>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</si>
  <si>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</si>
  <si>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</si>
  <si>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</si>
  <si>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</si>
  <si>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</si>
  <si>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</si>
  <si>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</si>
  <si>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</si>
  <si>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</si>
  <si>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</si>
  <si>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</si>
  <si>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</si>
  <si>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</si>
  <si>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</si>
  <si>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</si>
  <si>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</si>
  <si>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</si>
  <si>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</si>
  <si>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</si>
  <si>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</si>
  <si>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</si>
  <si>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</si>
  <si>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</si>
  <si>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</si>
  <si>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</si>
  <si>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</si>
  <si>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</si>
  <si>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</si>
  <si>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</si>
  <si>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</si>
  <si>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</si>
  <si>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</si>
  <si>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</si>
  <si>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</si>
  <si>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</si>
  <si>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</si>
  <si>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</si>
  <si>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</si>
  <si>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</si>
  <si>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</si>
  <si>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</si>
  <si>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</si>
  <si>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</si>
  <si>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</si>
  <si>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</si>
  <si>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</si>
  <si>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</si>
  <si>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</si>
  <si>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</si>
  <si>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</si>
  <si>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</si>
  <si>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</si>
  <si>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</si>
  <si>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</si>
  <si>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</si>
  <si>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</si>
  <si>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</si>
  <si>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</si>
  <si>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</si>
  <si>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</si>
  <si>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</si>
  <si>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</si>
  <si>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</si>
  <si>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</si>
  <si>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</si>
  <si>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</si>
  <si>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</si>
  <si>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</si>
  <si>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</si>
  <si>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</si>
  <si>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</si>
  <si>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</si>
  <si>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</si>
  <si>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</si>
  <si>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</si>
  <si>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</si>
  <si>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</si>
  <si>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</si>
  <si>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</si>
  <si>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</si>
  <si>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</si>
  <si>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</si>
  <si>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</si>
  <si>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</si>
  <si>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</si>
  <si>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</si>
  <si>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</si>
  <si>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</si>
  <si>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</si>
  <si>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</si>
  <si>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</si>
  <si>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</si>
  <si>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</si>
  <si>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</si>
  <si>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</si>
  <si>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</si>
  <si>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</si>
  <si>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</si>
  <si>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</si>
  <si>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</si>
  <si>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</si>
  <si>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</si>
  <si>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</si>
  <si>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</si>
  <si>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</si>
  <si>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</si>
  <si>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</si>
  <si>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</si>
  <si>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</si>
  <si>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</si>
  <si>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</si>
  <si>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</si>
  <si>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</si>
  <si>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</si>
  <si>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</si>
  <si>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</si>
  <si>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</si>
  <si>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</si>
  <si>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</si>
  <si>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</si>
  <si>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</si>
  <si>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</si>
  <si>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</si>
  <si>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</si>
  <si>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</si>
  <si>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</si>
  <si>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</si>
  <si>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</si>
  <si>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</si>
  <si>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</si>
  <si>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</si>
  <si>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</si>
  <si>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</si>
  <si>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</si>
  <si>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</si>
  <si>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</si>
  <si>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</si>
  <si>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</si>
  <si>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</si>
  <si>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</si>
  <si>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</si>
  <si>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</si>
  <si>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</si>
  <si>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</si>
  <si>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</si>
  <si>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</si>
  <si>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</si>
  <si>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</si>
  <si>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</si>
  <si>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</si>
  <si>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</si>
  <si>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</si>
  <si>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</si>
  <si>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</si>
  <si>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</si>
  <si>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</si>
  <si>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</si>
  <si>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</si>
  <si>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</si>
  <si>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</si>
  <si>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</si>
  <si>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</si>
  <si>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</si>
  <si>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</si>
  <si>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</si>
  <si>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</si>
  <si>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</si>
  <si>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</si>
  <si>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</si>
  <si>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</si>
  <si>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</si>
  <si>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</si>
  <si>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</si>
  <si>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</si>
  <si>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</si>
  <si>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</si>
  <si>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</si>
  <si>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</si>
  <si>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</si>
  <si>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</si>
  <si>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</si>
  <si>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</si>
  <si>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</si>
  <si>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</si>
  <si>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</si>
  <si>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</si>
  <si>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</si>
  <si>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</si>
  <si>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</si>
  <si>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</si>
  <si>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</si>
  <si>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</si>
  <si>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</si>
  <si>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</si>
  <si>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</si>
  <si>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</si>
  <si>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</si>
  <si>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</si>
  <si>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</si>
  <si>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</si>
  <si>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</si>
  <si>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</si>
  <si>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</si>
  <si>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</si>
  <si>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</si>
  <si>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</si>
  <si>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</si>
  <si>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</si>
  <si>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</si>
  <si>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</si>
  <si>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</si>
  <si>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</si>
  <si>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</si>
  <si>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</si>
  <si>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</si>
  <si>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</si>
  <si>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</si>
  <si>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</si>
  <si>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</si>
  <si>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</si>
  <si>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</si>
  <si>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</si>
  <si>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</si>
  <si>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</si>
  <si>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</si>
  <si>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</si>
  <si>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</si>
  <si>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</si>
  <si>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</si>
  <si>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</si>
  <si>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</si>
  <si>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</si>
  <si>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</si>
  <si>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</si>
  <si>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</si>
  <si>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</si>
  <si>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</si>
  <si>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</si>
  <si>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</si>
  <si>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</si>
  <si>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</si>
  <si>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</si>
  <si>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</si>
  <si>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</si>
  <si>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</si>
  <si>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</si>
  <si>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</si>
  <si>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</si>
  <si>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</si>
  <si>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</si>
  <si>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</si>
  <si>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</si>
  <si>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</si>
  <si>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</si>
  <si>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</si>
  <si>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</si>
  <si>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</si>
  <si>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</si>
  <si>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</si>
  <si>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</si>
  <si>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</si>
  <si>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</si>
  <si>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</si>
  <si>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</si>
  <si>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</si>
  <si>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</si>
  <si>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</si>
  <si>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</si>
  <si>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</si>
  <si>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</si>
  <si>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</si>
  <si>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</si>
  <si>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</si>
  <si>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</si>
  <si>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</si>
  <si>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</si>
  <si>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</si>
  <si>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</si>
  <si>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</si>
  <si>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</si>
  <si>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</si>
  <si>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</si>
  <si>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</si>
  <si>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</si>
  <si>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</si>
  <si>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</si>
  <si>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</si>
  <si>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</si>
  <si>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</si>
  <si>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</si>
  <si>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</si>
  <si>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</si>
  <si>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</si>
  <si>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</si>
  <si>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</si>
  <si>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</si>
  <si>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</si>
  <si>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</si>
  <si>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</si>
  <si>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</si>
  <si>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</si>
  <si>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</si>
  <si>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</si>
  <si>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</si>
  <si>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</si>
  <si>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</si>
  <si>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</si>
  <si>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</si>
  <si>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</si>
  <si>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</si>
  <si>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</si>
  <si>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</si>
  <si>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</si>
  <si>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</si>
  <si>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</si>
  <si>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</si>
  <si>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</si>
  <si>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</si>
  <si>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</si>
  <si>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</si>
  <si>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</si>
  <si>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</si>
  <si>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</si>
  <si>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</si>
  <si>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</si>
  <si>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</si>
  <si>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</si>
  <si>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</si>
  <si>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</si>
  <si>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</si>
  <si>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</si>
  <si>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</si>
  <si>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</si>
  <si>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</si>
  <si>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</si>
  <si>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</si>
  <si>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</si>
  <si>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</si>
  <si>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</si>
  <si>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</si>
  <si>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</si>
  <si>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</si>
  <si>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</si>
  <si>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</si>
  <si>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</si>
  <si>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</si>
  <si>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</si>
  <si>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</si>
  <si>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</si>
  <si>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</si>
  <si>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</si>
  <si>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</si>
  <si>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</si>
  <si>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</si>
  <si>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</si>
  <si>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</si>
  <si>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</si>
  <si>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</si>
  <si>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</si>
  <si>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</si>
  <si>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</si>
  <si>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</si>
  <si>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</si>
  <si>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</si>
  <si>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</si>
  <si>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</si>
  <si>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</si>
  <si>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</si>
  <si>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</si>
  <si>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</si>
  <si>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</si>
  <si>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</si>
  <si>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</si>
  <si>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</si>
  <si>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</si>
  <si>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</si>
  <si>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</si>
  <si>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</si>
  <si>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</si>
  <si>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</si>
  <si>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</si>
  <si>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</si>
  <si>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</si>
  <si>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</si>
  <si>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</si>
  <si>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</si>
  <si>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</si>
  <si>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</si>
  <si>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</si>
  <si>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</si>
  <si>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</si>
  <si>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</si>
  <si>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</si>
  <si>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</si>
  <si>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</si>
  <si>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</si>
  <si>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</si>
  <si>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</si>
  <si>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</si>
  <si>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</si>
  <si>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</si>
  <si>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</si>
  <si>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</si>
  <si>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</si>
  <si>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</si>
  <si>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</si>
  <si>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</si>
  <si>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</si>
  <si>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</si>
  <si>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</si>
  <si>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</si>
  <si>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</si>
  <si>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</si>
  <si>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</si>
  <si>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</si>
  <si>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</si>
  <si>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</si>
  <si>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</si>
  <si>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</si>
  <si>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</si>
  <si>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</si>
  <si>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</si>
  <si>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</si>
  <si>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</si>
  <si>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</si>
  <si>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</si>
  <si>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</si>
  <si>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</si>
  <si>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</si>
  <si>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</si>
  <si>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</si>
  <si>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</si>
  <si>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</si>
  <si>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</si>
  <si>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</si>
  <si>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</si>
  <si>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</si>
  <si>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</si>
  <si>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</si>
  <si>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</si>
  <si>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</si>
  <si>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</si>
  <si>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</si>
  <si>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</si>
  <si>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</si>
  <si>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</si>
  <si>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</si>
  <si>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</si>
  <si>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</si>
  <si>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</si>
  <si>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</si>
  <si>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</si>
  <si>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</si>
  <si>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</si>
  <si>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</si>
  <si>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</si>
  <si>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</si>
  <si>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</si>
  <si>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</si>
  <si>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</si>
  <si>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</si>
  <si>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</si>
  <si>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</si>
  <si>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</si>
  <si>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</si>
  <si>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</si>
  <si>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</si>
  <si>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</si>
  <si>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</si>
  <si>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</si>
  <si>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</si>
  <si>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</si>
  <si>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</si>
  <si>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</si>
  <si>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</si>
  <si>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</si>
  <si>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</si>
  <si>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</si>
  <si>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</si>
  <si>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</si>
  <si>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</si>
  <si>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</si>
  <si>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</si>
  <si>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</si>
  <si>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</si>
  <si>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</si>
  <si>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</si>
  <si>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</si>
  <si>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</si>
  <si>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</si>
  <si>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</si>
  <si>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</si>
  <si>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</si>
  <si>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</si>
  <si>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</si>
  <si>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</si>
  <si>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</si>
  <si>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</si>
  <si>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</si>
  <si>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</si>
  <si>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</si>
  <si>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</si>
  <si>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</si>
  <si>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</si>
  <si>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</si>
  <si>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</si>
  <si>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</si>
  <si>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</si>
  <si>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</si>
  <si>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</si>
  <si>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</si>
  <si>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</si>
  <si>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</si>
  <si>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</si>
  <si>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</si>
  <si>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</si>
  <si>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</si>
  <si>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</si>
  <si>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</si>
  <si>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</si>
  <si>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</si>
  <si>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</si>
  <si>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</si>
  <si>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</si>
  <si>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</si>
  <si>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</si>
  <si>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</si>
  <si>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</si>
  <si>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</si>
  <si>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</si>
  <si>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</si>
  <si>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</si>
  <si>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</si>
  <si>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</si>
  <si>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</si>
  <si>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</si>
  <si>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</si>
  <si>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</si>
  <si>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</si>
  <si>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</si>
  <si>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</si>
  <si>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</si>
  <si>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</si>
  <si>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</si>
  <si>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</si>
  <si>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</si>
  <si>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</si>
  <si>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</si>
  <si>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</si>
  <si>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</si>
  <si>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</si>
  <si>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</si>
  <si>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</si>
  <si>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</si>
  <si>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</si>
  <si>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</si>
  <si>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</si>
  <si>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</si>
  <si>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</si>
  <si>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</si>
  <si>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</si>
  <si>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</si>
  <si>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</si>
  <si>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</si>
  <si>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</si>
  <si>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</si>
  <si>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</si>
  <si>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</si>
  <si>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</si>
  <si>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</si>
  <si>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</si>
  <si>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</si>
  <si>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</si>
  <si>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</si>
  <si>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</si>
  <si>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</si>
  <si>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</si>
  <si>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</si>
  <si>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</si>
  <si>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</si>
  <si>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</si>
  <si>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</si>
  <si>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</si>
  <si>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</si>
  <si>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</si>
  <si>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</si>
  <si>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</si>
  <si>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</si>
  <si>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</si>
  <si>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</si>
  <si>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</si>
  <si>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</si>
  <si>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</si>
  <si>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</si>
  <si>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</si>
  <si>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</si>
  <si>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</si>
  <si>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</si>
  <si>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</si>
  <si>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</si>
  <si>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</si>
  <si>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</si>
  <si>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</si>
  <si>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</si>
  <si>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</si>
  <si>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</si>
  <si>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</si>
  <si>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</si>
  <si>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</si>
  <si>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</si>
  <si>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</si>
  <si>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</si>
  <si>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</si>
  <si>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</si>
  <si>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</si>
  <si>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</si>
  <si>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</si>
  <si>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</si>
  <si>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</si>
  <si>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</si>
  <si>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</si>
  <si>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</si>
  <si>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</si>
  <si>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</si>
  <si>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</si>
  <si>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</si>
  <si>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</si>
  <si>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</si>
  <si>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</si>
  <si>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</si>
  <si>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</si>
  <si>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</si>
  <si>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</si>
  <si>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</si>
  <si>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</si>
  <si>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</si>
  <si>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</si>
  <si>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</si>
  <si>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</si>
  <si>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</si>
  <si>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</si>
  <si>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</si>
  <si>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</si>
  <si>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</si>
  <si>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</si>
  <si>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</si>
  <si>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</si>
  <si>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</si>
  <si>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</si>
  <si>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</si>
  <si>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</si>
  <si>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</si>
  <si>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</si>
  <si>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</si>
  <si>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</si>
  <si>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</si>
  <si>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</si>
  <si>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</si>
  <si>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</si>
  <si>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</si>
  <si>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</si>
  <si>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</si>
  <si>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</si>
  <si>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</si>
  <si>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</si>
  <si>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</si>
  <si>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</si>
  <si>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</si>
  <si>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</si>
  <si>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</si>
  <si>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</si>
  <si>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</si>
  <si>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</si>
  <si>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</si>
  <si>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</si>
  <si>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</si>
  <si>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</si>
  <si>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</si>
  <si>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</si>
  <si>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</si>
  <si>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</si>
  <si>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</si>
  <si>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</si>
  <si>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</si>
  <si>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</si>
  <si>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</si>
  <si>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</si>
  <si>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</si>
  <si>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</si>
  <si>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</si>
  <si>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</si>
  <si>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</si>
  <si>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</si>
  <si>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</si>
  <si>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</si>
  <si>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</si>
  <si>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</si>
  <si>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</si>
  <si>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</si>
  <si>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</si>
  <si>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</si>
  <si>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</si>
  <si>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</si>
  <si>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</si>
  <si>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</si>
  <si>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</si>
  <si>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</si>
  <si>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</si>
  <si>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</si>
  <si>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</si>
  <si>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</si>
  <si>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</si>
  <si>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</si>
  <si>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</si>
  <si>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</si>
  <si>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</si>
  <si>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</si>
  <si>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</si>
  <si>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</si>
  <si>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</si>
  <si>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</si>
  <si>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</si>
  <si>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</si>
  <si>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</si>
  <si>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</si>
  <si>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</si>
  <si>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</si>
  <si>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</si>
  <si>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</si>
  <si>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</si>
  <si>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</si>
  <si>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</si>
  <si>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</si>
  <si>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</si>
  <si>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</si>
  <si>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</si>
  <si>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</si>
  <si>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</si>
  <si>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</si>
  <si>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</si>
  <si>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</si>
  <si>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</si>
  <si>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</si>
  <si>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</si>
  <si>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</si>
  <si>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</si>
  <si>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</si>
  <si>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</si>
  <si>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</si>
  <si>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</si>
  <si>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</si>
  <si>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</si>
  <si>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</si>
  <si>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</si>
  <si>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</si>
  <si>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</si>
  <si>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</si>
  <si>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</si>
  <si>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</si>
  <si>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</si>
  <si>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</si>
  <si>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</si>
  <si>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</si>
  <si>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</si>
  <si>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</si>
  <si>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</si>
  <si>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</si>
  <si>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</si>
  <si>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</si>
  <si>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</si>
  <si>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</si>
  <si>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</si>
  <si>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</si>
  <si>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</si>
  <si>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</si>
  <si>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</si>
  <si>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</si>
  <si>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</si>
  <si>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</si>
  <si>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</si>
  <si>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</si>
  <si>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</si>
  <si>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</si>
  <si>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</si>
  <si>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</si>
  <si>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</si>
  <si>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</si>
  <si>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</si>
  <si>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</si>
  <si>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</si>
  <si>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</si>
  <si>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</si>
  <si>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</si>
  <si>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</si>
  <si>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</si>
  <si>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</si>
  <si>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</si>
  <si>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</si>
  <si>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</si>
  <si>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</si>
  <si>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</si>
  <si>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</si>
  <si>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</si>
  <si>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</si>
  <si>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</si>
  <si>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</si>
  <si>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</si>
  <si>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</si>
  <si>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</si>
  <si>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</si>
  <si>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</si>
  <si>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</si>
  <si>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</si>
  <si>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</si>
  <si>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</si>
  <si>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</si>
  <si>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</si>
  <si>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</si>
  <si>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</si>
  <si>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</si>
  <si>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</si>
  <si>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</si>
  <si>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</si>
  <si>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</si>
  <si>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</si>
  <si>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</si>
  <si>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</si>
  <si>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</si>
  <si>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</si>
  <si>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</si>
  <si>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</si>
  <si>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</si>
  <si>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</si>
  <si>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</si>
  <si>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</si>
  <si>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</si>
  <si>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</si>
  <si>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</si>
  <si>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</si>
  <si>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</si>
  <si>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</si>
  <si>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</si>
  <si>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</si>
  <si>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</si>
  <si>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</si>
  <si>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</si>
  <si>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</si>
  <si>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</si>
  <si>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</si>
  <si>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</si>
  <si>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</si>
  <si>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</si>
  <si>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</si>
  <si>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</si>
  <si>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</si>
  <si>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</si>
  <si>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</si>
  <si>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</si>
  <si>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</si>
  <si>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</si>
  <si>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</si>
  <si>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</si>
  <si>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</si>
  <si>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</si>
  <si>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</si>
  <si>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</si>
  <si>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</si>
  <si>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</si>
  <si>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</si>
  <si>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</si>
  <si>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</si>
  <si>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</si>
  <si>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</si>
  <si>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</si>
  <si>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</si>
  <si>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</si>
  <si>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</si>
  <si>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</si>
  <si>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</si>
  <si>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</si>
  <si>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</si>
  <si>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</si>
  <si>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</si>
  <si>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</si>
  <si>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</si>
  <si>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</si>
  <si>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</si>
  <si>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</si>
  <si>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</si>
  <si>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</si>
  <si>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</si>
  <si>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</si>
  <si>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</si>
  <si>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</si>
  <si>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</si>
  <si>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</si>
  <si>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</si>
  <si>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</si>
  <si>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</si>
  <si>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</si>
  <si>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</si>
  <si>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</si>
  <si>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</si>
  <si>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</si>
  <si>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</si>
  <si>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</si>
  <si>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</si>
  <si>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</si>
  <si>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</si>
  <si>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</si>
  <si>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</si>
  <si>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</si>
  <si>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</si>
  <si>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</si>
  <si>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</si>
  <si>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</si>
  <si>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</si>
  <si>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</si>
  <si>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</si>
  <si>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</si>
  <si>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</si>
  <si>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</si>
  <si>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</si>
  <si>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</si>
  <si>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</si>
  <si>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</si>
  <si>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</si>
  <si>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</si>
  <si>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</si>
  <si>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</si>
  <si>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</si>
  <si>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</si>
  <si>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</si>
  <si>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</si>
  <si>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</si>
  <si>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</si>
  <si>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</si>
  <si>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</si>
  <si>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</si>
  <si>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</si>
  <si>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</si>
  <si>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</si>
  <si>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</si>
  <si>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</si>
  <si>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</si>
  <si>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</si>
  <si>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</si>
  <si>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</si>
  <si>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</si>
  <si>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</si>
  <si>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</si>
  <si>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</si>
  <si>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</si>
  <si>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</si>
  <si>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</si>
  <si>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</si>
  <si>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</si>
  <si>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</si>
  <si>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</si>
  <si>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</si>
  <si>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</si>
  <si>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</si>
  <si>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</si>
  <si>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</si>
  <si>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</si>
  <si>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</si>
  <si>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</si>
  <si>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</si>
  <si>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</si>
  <si>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</si>
  <si>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</si>
  <si>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</si>
  <si>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</si>
  <si>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</si>
  <si>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</si>
  <si>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</si>
  <si>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</si>
  <si>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</si>
  <si>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</si>
  <si>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</si>
  <si>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</si>
  <si>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</si>
  <si>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</si>
  <si>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</si>
  <si>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</si>
  <si>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</si>
  <si>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</si>
  <si>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</si>
  <si>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</si>
  <si>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</si>
  <si>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</si>
  <si>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</si>
  <si>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</si>
  <si>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</si>
  <si>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</si>
  <si>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</si>
  <si>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</si>
  <si>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</si>
  <si>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</si>
  <si>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</si>
  <si>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</si>
  <si>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</si>
  <si>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</si>
  <si>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</si>
  <si>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</si>
  <si>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</si>
  <si>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</si>
  <si>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</si>
  <si>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</si>
  <si>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</si>
  <si>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</si>
  <si>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</si>
  <si>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</si>
  <si>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</si>
  <si>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</si>
  <si>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</si>
  <si>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</si>
  <si>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</si>
  <si>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</si>
  <si>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</si>
  <si>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</si>
  <si>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</si>
  <si>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</si>
  <si>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</si>
  <si>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</si>
  <si>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</si>
  <si>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</si>
  <si>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</si>
  <si>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</si>
  <si>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</si>
  <si>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</si>
  <si>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</si>
  <si>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</si>
  <si>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</si>
  <si>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</si>
  <si>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</si>
  <si>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</si>
  <si>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</si>
  <si>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</si>
  <si>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</si>
  <si>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</si>
  <si>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</si>
  <si>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</si>
  <si>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</si>
  <si>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</si>
  <si>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</si>
  <si>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</si>
  <si>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</si>
  <si>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</si>
  <si>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</si>
  <si>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</si>
  <si>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</si>
  <si>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</si>
  <si>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</si>
  <si>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</si>
  <si>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</si>
  <si>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</si>
  <si>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</si>
  <si>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</si>
  <si>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</si>
  <si>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</si>
  <si>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</si>
  <si>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</si>
  <si>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</si>
  <si>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</si>
  <si>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</si>
  <si>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</si>
  <si>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</si>
  <si>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</si>
  <si>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</si>
  <si>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</si>
  <si>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</si>
  <si>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</si>
  <si>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</si>
  <si>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</si>
  <si>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</si>
  <si>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</si>
  <si>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</si>
  <si>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</si>
  <si>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</si>
  <si>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</si>
  <si>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</si>
  <si>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</si>
  <si>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</si>
  <si>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</si>
  <si>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</si>
  <si>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</si>
  <si>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</si>
  <si>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</si>
  <si>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</si>
  <si>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</si>
  <si>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</si>
  <si>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</si>
  <si>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</si>
  <si>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</si>
  <si>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</si>
  <si>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</si>
  <si>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</si>
  <si>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</si>
  <si>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</si>
  <si>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</si>
  <si>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</si>
  <si>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</si>
  <si>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</si>
  <si>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</si>
  <si>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</si>
  <si>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</si>
  <si>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</si>
  <si>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</si>
  <si>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</si>
  <si>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</si>
  <si>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</si>
  <si>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</si>
  <si>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</si>
  <si>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</si>
  <si>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</si>
  <si>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</si>
  <si>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</si>
  <si>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</si>
  <si>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</si>
  <si>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</si>
  <si>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</si>
  <si>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</si>
  <si>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</si>
  <si>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</si>
  <si>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</si>
  <si>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</si>
  <si>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</si>
  <si>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</si>
  <si>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</si>
  <si>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</si>
  <si>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</si>
  <si>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</si>
  <si>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</si>
  <si>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</si>
  <si>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</si>
  <si>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</si>
  <si>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</si>
  <si>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</si>
  <si>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</si>
  <si>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</si>
  <si>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</si>
  <si>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</si>
  <si>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</si>
  <si>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</si>
  <si>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</si>
  <si>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</si>
  <si>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</si>
  <si>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</si>
  <si>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</si>
  <si>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</si>
  <si>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</si>
  <si>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</si>
  <si>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</si>
  <si>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</si>
  <si>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</si>
  <si>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</si>
  <si>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</si>
  <si>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</si>
  <si>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</si>
  <si>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</si>
  <si>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</si>
  <si>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</si>
  <si>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</si>
  <si>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</si>
  <si>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</si>
  <si>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</si>
  <si>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</si>
  <si>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</si>
  <si>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</si>
  <si>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</si>
  <si>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</si>
  <si>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</si>
  <si>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</si>
  <si>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</si>
  <si>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</si>
  <si>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</si>
  <si>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</si>
  <si>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</si>
  <si>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</si>
  <si>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</si>
  <si>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</si>
  <si>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</si>
  <si>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</si>
  <si>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</si>
  <si>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</si>
  <si>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</si>
  <si>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</si>
  <si>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</si>
  <si>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</si>
  <si>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</si>
  <si>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</si>
  <si>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</si>
  <si>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</si>
  <si>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</si>
  <si>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</si>
  <si>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</si>
  <si>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</si>
  <si>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</si>
  <si>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</si>
  <si>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</si>
  <si>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</si>
  <si>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</si>
  <si>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</si>
  <si>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</si>
  <si>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</si>
  <si>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</si>
  <si>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</si>
  <si>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</si>
  <si>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</si>
  <si>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</si>
  <si>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</si>
  <si>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</si>
  <si>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</si>
  <si>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</si>
  <si>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</si>
  <si>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</si>
  <si>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</si>
  <si>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</si>
  <si>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</si>
  <si>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</si>
  <si>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</si>
  <si>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</si>
  <si>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</si>
  <si>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</si>
  <si>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</si>
  <si>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</si>
  <si>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</si>
  <si>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</si>
  <si>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</si>
  <si>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</si>
  <si>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</si>
  <si>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</si>
  <si>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</si>
  <si>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</si>
  <si>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</si>
  <si>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</si>
  <si>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</si>
  <si>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</si>
  <si>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</si>
  <si>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</si>
  <si>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</si>
  <si>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</si>
  <si>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</si>
  <si>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</si>
  <si>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</si>
  <si>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</si>
  <si>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</si>
  <si>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</si>
  <si>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</si>
  <si>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</si>
  <si>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</si>
  <si>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</si>
  <si>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</si>
  <si>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</si>
  <si>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</si>
  <si>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</si>
  <si>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</si>
  <si>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</si>
  <si>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</si>
  <si>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</si>
  <si>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</si>
  <si>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</si>
  <si>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</si>
  <si>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</si>
  <si>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</si>
  <si>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</si>
  <si>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</si>
  <si>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</si>
  <si>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</si>
  <si>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</si>
  <si>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</si>
  <si>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</si>
  <si>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</si>
  <si>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</si>
  <si>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</si>
  <si>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</si>
  <si>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</si>
  <si>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</si>
  <si>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</si>
  <si>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</si>
  <si>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</si>
  <si>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</si>
  <si>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</si>
  <si>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</si>
  <si>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</si>
  <si>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</si>
  <si>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</si>
  <si>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</si>
  <si>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</si>
  <si>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</si>
  <si>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</si>
  <si>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</si>
  <si>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</si>
  <si>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</si>
  <si>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</si>
  <si>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</si>
  <si>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</si>
  <si>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</si>
  <si>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</si>
  <si>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</si>
  <si>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</si>
  <si>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</si>
  <si>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</si>
  <si>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</si>
  <si>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</si>
  <si>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</si>
  <si>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</si>
  <si>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</si>
  <si>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</si>
  <si>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</si>
  <si>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</si>
  <si>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</si>
  <si>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</si>
  <si>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</si>
  <si>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</si>
  <si>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</si>
  <si>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</si>
  <si>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</si>
  <si>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</si>
  <si>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</si>
  <si>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</si>
  <si>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</si>
  <si>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</si>
  <si>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</si>
  <si>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</si>
  <si>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</si>
  <si>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</si>
  <si>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</si>
  <si>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</si>
  <si>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</si>
  <si>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</si>
  <si>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</si>
  <si>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</si>
  <si>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</si>
  <si>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</si>
  <si>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</si>
  <si>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</si>
  <si>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</si>
  <si>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</si>
  <si>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</si>
  <si>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</si>
  <si>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</si>
  <si>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</si>
  <si>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</si>
  <si>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</si>
  <si>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</si>
  <si>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</si>
  <si>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</si>
  <si>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</si>
  <si>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</si>
  <si>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</si>
  <si>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</si>
  <si>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</si>
  <si>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</si>
  <si>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</si>
  <si>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</si>
  <si>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</si>
  <si>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</si>
  <si>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</si>
  <si>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</si>
  <si>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</si>
  <si>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</si>
  <si>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</si>
  <si>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</si>
  <si>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</si>
  <si>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</si>
  <si>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</si>
  <si>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</si>
  <si>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</si>
  <si>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</si>
  <si>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</si>
  <si>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</si>
  <si>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</si>
  <si>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</si>
  <si>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</si>
  <si>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</si>
  <si>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</si>
  <si>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</si>
  <si>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</si>
  <si>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</si>
  <si>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</si>
  <si>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</si>
  <si>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</si>
  <si>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</si>
  <si>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</si>
  <si>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</si>
  <si>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</si>
  <si>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</si>
  <si>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</si>
  <si>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</si>
  <si>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</si>
  <si>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</si>
  <si>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</si>
  <si>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</si>
  <si>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</si>
  <si>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</si>
  <si>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</si>
  <si>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</si>
  <si>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</si>
  <si>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</si>
  <si>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</si>
  <si>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</si>
  <si>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</si>
  <si>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</si>
  <si>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</si>
  <si>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</si>
  <si>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</si>
  <si>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</si>
  <si>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</si>
  <si>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</si>
  <si>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</si>
  <si>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</si>
  <si>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</si>
  <si>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</si>
  <si>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</si>
  <si>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</si>
  <si>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</si>
  <si>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</si>
  <si>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</si>
  <si>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</si>
  <si>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</si>
  <si>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</si>
  <si>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</si>
  <si>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</si>
  <si>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</si>
  <si>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</si>
  <si>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</si>
  <si>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</si>
  <si>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</si>
  <si>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</si>
  <si>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</si>
  <si>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</si>
  <si>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</si>
  <si>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</si>
  <si>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</si>
  <si>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</si>
  <si>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</si>
  <si>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</si>
  <si>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</si>
  <si>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</si>
  <si>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</si>
  <si>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</si>
  <si>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</si>
  <si>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</si>
  <si>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</si>
  <si>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</si>
  <si>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</si>
  <si>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</si>
  <si>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</si>
  <si>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</si>
  <si>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</si>
  <si>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</si>
  <si>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</si>
  <si>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</si>
  <si>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</si>
  <si>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</si>
  <si>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</si>
  <si>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</si>
  <si>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</si>
  <si>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</si>
  <si>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</si>
  <si>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</si>
  <si>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</si>
  <si>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</si>
  <si>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</si>
  <si>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</si>
  <si>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</si>
  <si>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</si>
  <si>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</si>
  <si>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</si>
  <si>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</si>
  <si>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</si>
  <si>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</si>
  <si>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</si>
  <si>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</si>
  <si>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</si>
  <si>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</si>
  <si>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</si>
  <si>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</si>
  <si>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</si>
  <si>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</si>
  <si>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</si>
  <si>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</si>
  <si>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</si>
  <si>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</si>
  <si>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</si>
  <si>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</si>
  <si>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</si>
  <si>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</si>
  <si>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</si>
  <si>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</si>
  <si>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</si>
  <si>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</si>
  <si>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</si>
  <si>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</si>
  <si>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</si>
  <si>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</si>
  <si>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</si>
  <si>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</si>
  <si>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</si>
  <si>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</si>
  <si>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</si>
  <si>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</si>
  <si>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</si>
  <si>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</si>
  <si>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</si>
  <si>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</si>
  <si>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</si>
  <si>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</si>
  <si>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</si>
  <si>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</si>
  <si>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</si>
  <si>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</si>
  <si>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</si>
  <si>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</si>
  <si>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</si>
  <si>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</si>
  <si>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</si>
  <si>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</si>
  <si>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</si>
  <si>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</si>
  <si>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</si>
  <si>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</si>
  <si>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</si>
  <si>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</si>
  <si>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</si>
  <si>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</si>
  <si>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</si>
  <si>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</si>
  <si>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</si>
  <si>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</si>
  <si>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</si>
  <si>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</si>
  <si>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</si>
  <si>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</si>
  <si>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</si>
  <si>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</si>
  <si>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</si>
  <si>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</si>
  <si>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</si>
  <si>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</si>
  <si>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</si>
  <si>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</si>
  <si>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</si>
  <si>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</si>
  <si>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</si>
  <si>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</si>
  <si>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</si>
  <si>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</si>
  <si>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</si>
  <si>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</si>
  <si>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</si>
  <si>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</si>
  <si>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</si>
  <si>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</si>
  <si>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</si>
  <si>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</si>
  <si>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</si>
  <si>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</si>
  <si>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</si>
  <si>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</si>
  <si>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</si>
  <si>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</si>
  <si>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</si>
  <si>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</si>
  <si>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</si>
  <si>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</si>
  <si>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</si>
  <si>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</si>
  <si>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</si>
  <si>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</si>
  <si>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</si>
  <si>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</si>
  <si>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</si>
  <si>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</si>
  <si>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</si>
  <si>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</si>
  <si>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</si>
  <si>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</si>
  <si>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</si>
  <si>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</si>
  <si>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</si>
  <si>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</si>
  <si>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</si>
  <si>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</si>
  <si>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</si>
  <si>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</si>
  <si>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</si>
  <si>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</si>
  <si>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</si>
  <si>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</si>
  <si>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</si>
  <si>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</si>
  <si>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</si>
  <si>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</si>
  <si>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</si>
  <si>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</si>
  <si>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</si>
  <si>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</si>
  <si>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</si>
  <si>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</si>
  <si>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</si>
  <si>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</si>
  <si>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</si>
  <si>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</si>
  <si>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</si>
  <si>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</si>
  <si>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</si>
  <si>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</si>
  <si>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</si>
  <si>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</si>
  <si>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</si>
  <si>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</si>
  <si>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</si>
  <si>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</si>
  <si>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</si>
  <si>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</si>
  <si>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</si>
  <si>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</si>
  <si>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</si>
  <si>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</si>
  <si>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</si>
  <si>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</si>
  <si>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</si>
  <si>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</si>
  <si>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</si>
  <si>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</si>
  <si>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</si>
  <si>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</si>
  <si>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</si>
  <si>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</si>
  <si>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</si>
  <si>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</si>
  <si>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</si>
  <si>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</si>
  <si>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</si>
  <si>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</si>
  <si>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</si>
  <si>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</si>
  <si>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</si>
  <si>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</si>
  <si>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</si>
  <si>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</si>
  <si>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</si>
  <si>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</si>
  <si>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</si>
  <si>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</si>
  <si>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</si>
  <si>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</si>
  <si>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</si>
  <si>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</si>
  <si>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</si>
  <si>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</si>
  <si>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</si>
  <si>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</si>
  <si>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</si>
  <si>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</si>
  <si>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</si>
  <si>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</si>
  <si>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</si>
  <si>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</si>
  <si>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</si>
  <si>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</si>
  <si>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</si>
  <si>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</si>
  <si>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</si>
  <si>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</si>
  <si>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</si>
  <si>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</si>
  <si>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</si>
  <si>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</si>
  <si>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</si>
  <si>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</si>
  <si>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</si>
  <si>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</si>
  <si>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</si>
  <si>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</si>
  <si>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</si>
  <si>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</si>
  <si>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</si>
  <si>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</si>
  <si>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</si>
  <si>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</si>
  <si>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</si>
  <si>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</si>
  <si>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</si>
  <si>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</si>
  <si>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</si>
  <si>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</si>
  <si>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</si>
  <si>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</si>
  <si>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</si>
  <si>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</si>
  <si>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</si>
  <si>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</si>
  <si>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</si>
  <si>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</si>
  <si>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</si>
  <si>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</si>
  <si>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</si>
  <si>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</si>
  <si>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</si>
  <si>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</si>
  <si>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</si>
  <si>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</si>
  <si>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</si>
  <si>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</si>
  <si>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</si>
  <si>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</si>
  <si>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</si>
  <si>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</si>
  <si>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</si>
  <si>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</si>
  <si>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</si>
  <si>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</si>
  <si>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</si>
  <si>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</si>
  <si>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</si>
  <si>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</si>
  <si>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</si>
  <si>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</si>
  <si>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</si>
  <si>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</si>
  <si>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</si>
  <si>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</si>
  <si>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</si>
  <si>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</si>
  <si>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</si>
  <si>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</si>
  <si>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</si>
  <si>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</si>
  <si>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</si>
  <si>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</si>
  <si>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</si>
  <si>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</si>
  <si>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</si>
  <si>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</si>
  <si>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</si>
  <si>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</si>
  <si>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</si>
  <si>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</si>
  <si>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</si>
  <si>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</si>
  <si>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</si>
  <si>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</si>
  <si>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</si>
  <si>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</si>
  <si>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</si>
  <si>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</si>
  <si>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</si>
  <si>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</si>
  <si>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</si>
  <si>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</si>
  <si>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</si>
  <si>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</si>
  <si>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</si>
  <si>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</si>
  <si>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</si>
  <si>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</si>
  <si>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</si>
  <si>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</si>
  <si>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</si>
  <si>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</si>
  <si>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</si>
  <si>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</si>
  <si>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</si>
  <si>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</si>
  <si>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</si>
  <si>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</si>
  <si>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</si>
  <si>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</si>
  <si>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</si>
  <si>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</si>
  <si>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</si>
  <si>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</si>
  <si>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</si>
  <si>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</si>
  <si>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</si>
  <si>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</si>
  <si>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</si>
  <si>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</si>
  <si>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</si>
  <si>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</si>
  <si>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</si>
  <si>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</si>
  <si>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</si>
  <si>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</si>
  <si>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</si>
  <si>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</si>
  <si>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</si>
  <si>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</si>
  <si>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</si>
  <si>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</si>
  <si>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</si>
  <si>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</si>
  <si>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</si>
  <si>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</si>
  <si>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</si>
  <si>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</si>
  <si>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</si>
  <si>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</si>
  <si>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</si>
  <si>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</si>
  <si>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</si>
  <si>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</si>
  <si>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</si>
  <si>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</si>
  <si>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</si>
  <si>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</si>
  <si>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</si>
  <si>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</si>
  <si>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</si>
  <si>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</si>
  <si>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</si>
  <si>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</si>
  <si>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</si>
  <si>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</si>
  <si>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</si>
  <si>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</si>
  <si>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</si>
  <si>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</si>
  <si>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</si>
  <si>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</si>
  <si>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</si>
  <si>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</si>
  <si>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</si>
  <si>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</si>
  <si>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</si>
  <si>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</si>
  <si>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</si>
  <si>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</si>
  <si>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</si>
  <si>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</si>
  <si>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</si>
  <si>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</si>
  <si>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</si>
  <si>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</si>
  <si>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</si>
  <si>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</si>
  <si>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</si>
  <si>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</si>
  <si>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</si>
  <si>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</si>
  <si>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</si>
  <si>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</si>
  <si>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</si>
  <si>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</si>
  <si>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</si>
  <si>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</si>
  <si>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</si>
  <si>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</si>
  <si>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</si>
  <si>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</si>
  <si>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</si>
  <si>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</si>
  <si>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</si>
  <si>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</si>
  <si>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</si>
  <si>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</si>
  <si>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</si>
  <si>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</si>
  <si>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</si>
  <si>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</si>
  <si>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</si>
  <si>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</si>
  <si>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</si>
  <si>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</si>
  <si>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</si>
  <si>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</si>
  <si>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</si>
  <si>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</si>
  <si>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</si>
  <si>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</si>
  <si>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</si>
  <si>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</si>
  <si>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</si>
  <si>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</si>
  <si>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</si>
  <si>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</si>
  <si>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</si>
  <si>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</si>
  <si>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</si>
  <si>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</si>
  <si>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</si>
  <si>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</si>
  <si>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</si>
  <si>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</si>
  <si>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</si>
  <si>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</si>
  <si>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</si>
  <si>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</si>
  <si>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</si>
  <si>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</si>
  <si>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</si>
  <si>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</si>
  <si>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</si>
  <si>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</si>
  <si>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</si>
  <si>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</si>
  <si>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</si>
  <si>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</si>
  <si>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</si>
  <si>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</si>
  <si>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</si>
  <si>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</si>
  <si>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</si>
  <si>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</si>
  <si>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</si>
  <si>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</si>
  <si>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</si>
  <si>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</si>
  <si>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</si>
  <si>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</si>
  <si>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</si>
  <si>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</si>
  <si>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</si>
  <si>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</si>
  <si>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</si>
  <si>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</si>
  <si>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</si>
  <si>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</si>
  <si>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</si>
  <si>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</si>
  <si>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</si>
  <si>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</si>
  <si>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</si>
  <si>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</si>
  <si>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</si>
  <si>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</si>
  <si>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</si>
  <si>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</si>
  <si>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</si>
  <si>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</si>
  <si>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</si>
  <si>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</si>
  <si>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</si>
  <si>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</si>
  <si>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</si>
  <si>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</si>
  <si>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</si>
  <si>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</si>
  <si>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</si>
  <si>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</si>
  <si>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</si>
  <si>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</si>
  <si>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</si>
  <si>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</si>
  <si>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</si>
  <si>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</si>
  <si>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</si>
  <si>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</si>
  <si>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</si>
  <si>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</si>
  <si>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</si>
  <si>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</si>
  <si>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</si>
  <si>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</si>
  <si>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</si>
  <si>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</si>
  <si>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</si>
  <si>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</si>
  <si>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</si>
  <si>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</si>
  <si>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</si>
  <si>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</si>
  <si>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</si>
  <si>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</si>
  <si>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</si>
  <si>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</si>
  <si>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</si>
  <si>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</si>
  <si>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</si>
  <si>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</si>
  <si>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</si>
  <si>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</si>
  <si>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</si>
  <si>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</si>
  <si>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</si>
  <si>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</si>
  <si>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</si>
  <si>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</si>
  <si>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</si>
  <si>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</si>
  <si>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</si>
  <si>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</si>
  <si>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</si>
  <si>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</si>
  <si>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</si>
  <si>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</si>
  <si>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</si>
  <si>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</si>
  <si>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</si>
  <si>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</si>
  <si>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</si>
  <si>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</si>
  <si>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</si>
  <si>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</si>
  <si>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</si>
  <si>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</si>
  <si>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</si>
  <si>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</si>
  <si>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</si>
  <si>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</si>
  <si>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</si>
  <si>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</si>
  <si>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</si>
  <si>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</si>
  <si>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</si>
  <si>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</si>
  <si>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</si>
  <si>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</si>
  <si>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</si>
  <si>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</si>
  <si>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</si>
  <si>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</si>
  <si>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</si>
  <si>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</si>
  <si>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</si>
  <si>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</si>
  <si>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</si>
  <si>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</si>
  <si>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</si>
  <si>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</si>
  <si>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</si>
  <si>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</si>
  <si>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</si>
  <si>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</si>
  <si>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</si>
  <si>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</si>
  <si>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</si>
  <si>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</si>
  <si>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</si>
  <si>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</si>
  <si>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</si>
  <si>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</si>
  <si>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</si>
  <si>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</si>
  <si>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</si>
  <si>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</si>
  <si>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</si>
  <si>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</si>
  <si>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</si>
  <si>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</si>
  <si>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</si>
  <si>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</si>
  <si>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</si>
  <si>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</si>
  <si>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</si>
  <si>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</si>
  <si>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</si>
  <si>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</si>
  <si>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</si>
  <si>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</si>
  <si>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</si>
  <si>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</si>
  <si>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</si>
  <si>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</si>
  <si>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</si>
  <si>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</si>
  <si>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</si>
  <si>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</si>
  <si>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</si>
  <si>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</si>
  <si>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</si>
  <si>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</si>
  <si>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</si>
  <si>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</si>
  <si>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</si>
  <si>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</si>
  <si>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</si>
  <si>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</si>
  <si>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</si>
  <si>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</si>
  <si>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</si>
  <si>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</si>
  <si>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</si>
  <si>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</si>
  <si>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</si>
  <si>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</si>
  <si>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</si>
  <si>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</si>
  <si>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</si>
  <si>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</si>
  <si>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</si>
  <si>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</si>
  <si>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</si>
  <si>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</si>
  <si>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</si>
  <si>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</si>
  <si>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</si>
  <si>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</si>
  <si>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</si>
  <si>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</si>
  <si>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</si>
  <si>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</si>
  <si>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</si>
  <si>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</si>
  <si>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</si>
  <si>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</si>
  <si>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</si>
  <si>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</si>
  <si>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</si>
  <si>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</si>
  <si>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</si>
  <si>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</si>
  <si>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</si>
  <si>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</si>
  <si>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</si>
  <si>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</si>
  <si>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</si>
  <si>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</si>
  <si>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</si>
  <si>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</si>
  <si>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</si>
  <si>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</si>
  <si>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</si>
  <si>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</si>
  <si>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</si>
  <si>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</si>
  <si>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</si>
  <si>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</si>
  <si>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</si>
  <si>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</si>
  <si>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</si>
  <si>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</si>
  <si>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</si>
  <si>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</si>
  <si>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</si>
  <si>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</si>
  <si>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</si>
  <si>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</si>
  <si>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</si>
  <si>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</si>
  <si>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</si>
  <si>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</si>
  <si>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</si>
  <si>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</si>
  <si>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</si>
  <si>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</si>
  <si>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</si>
  <si>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</si>
  <si>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</si>
  <si>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</si>
  <si>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</si>
  <si>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</si>
  <si>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</si>
  <si>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</si>
  <si>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</si>
  <si>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</si>
  <si>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</si>
  <si>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</si>
  <si>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</si>
  <si>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</si>
  <si>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</si>
  <si>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</si>
  <si>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</si>
  <si>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</si>
  <si>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</si>
  <si>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</si>
  <si>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</si>
  <si>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</si>
  <si>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</si>
  <si>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</si>
  <si>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</si>
  <si>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</si>
  <si>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</si>
  <si>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</si>
  <si>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</si>
  <si>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</si>
  <si>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</si>
  <si>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</si>
  <si>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</si>
  <si>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</si>
  <si>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</si>
  <si>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</si>
  <si>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</si>
  <si>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</si>
  <si>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</si>
  <si>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</si>
  <si>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</si>
  <si>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</si>
  <si>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</si>
  <si>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</si>
  <si>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</si>
  <si>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</si>
  <si>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</si>
  <si>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</si>
  <si>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</si>
  <si>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</si>
  <si>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</si>
  <si>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</si>
  <si>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</si>
  <si>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</si>
  <si>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</si>
  <si>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</si>
  <si>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</si>
  <si>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</si>
  <si>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</si>
  <si>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</si>
  <si>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</si>
  <si>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</si>
  <si>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</si>
  <si>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</si>
  <si>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</si>
  <si>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</si>
  <si>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</si>
  <si>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</si>
  <si>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</si>
  <si>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</si>
  <si>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</si>
  <si>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</si>
  <si>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</si>
  <si>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</si>
  <si>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</si>
  <si>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</si>
  <si>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</si>
  <si>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</si>
  <si>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</si>
  <si>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</si>
  <si>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</si>
  <si>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</si>
  <si>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</si>
  <si>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</si>
  <si>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</si>
  <si>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</si>
  <si>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</si>
  <si>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</si>
  <si>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</si>
  <si>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</si>
  <si>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</si>
  <si>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</si>
  <si>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</si>
  <si>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</si>
  <si>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</si>
  <si>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</si>
  <si>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</si>
  <si>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</si>
  <si>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</si>
  <si>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</si>
  <si>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</si>
  <si>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</si>
  <si>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</si>
  <si>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</si>
  <si>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</si>
  <si>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</si>
  <si>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</si>
  <si>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</si>
  <si>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</si>
  <si>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</si>
  <si>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</si>
  <si>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</si>
  <si>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</si>
  <si>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</si>
  <si>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</si>
  <si>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</si>
  <si>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</si>
  <si>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</si>
  <si>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</si>
  <si>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</si>
  <si>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</si>
  <si>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</si>
  <si>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</si>
  <si>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</si>
  <si>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</si>
  <si>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</si>
  <si>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</si>
  <si>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</si>
  <si>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</si>
  <si>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</si>
  <si>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</si>
  <si>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</si>
  <si>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</si>
  <si>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</si>
  <si>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</si>
  <si>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</si>
  <si>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</si>
  <si>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</si>
  <si>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</si>
  <si>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</si>
  <si>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</si>
  <si>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</si>
  <si>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</si>
  <si>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</si>
  <si>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</si>
  <si>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</si>
  <si>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</si>
  <si>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</si>
  <si>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</si>
  <si>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</si>
  <si>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</si>
  <si>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</si>
  <si>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</si>
  <si>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</si>
  <si>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</si>
  <si>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</si>
  <si>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</si>
  <si>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</si>
  <si>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</si>
  <si>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</si>
  <si>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</si>
  <si>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</si>
  <si>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</si>
  <si>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</si>
  <si>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</si>
  <si>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</si>
  <si>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</si>
  <si>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</si>
  <si>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</si>
  <si>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</si>
  <si>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</si>
  <si>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</si>
  <si>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</si>
  <si>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</si>
  <si>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</si>
  <si>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</si>
  <si>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</si>
  <si>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</si>
  <si>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</si>
  <si>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</si>
  <si>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</si>
  <si>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</si>
  <si>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</si>
  <si>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</si>
  <si>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</si>
  <si>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</si>
  <si>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</si>
  <si>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</si>
  <si>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</si>
  <si>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</si>
  <si>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</si>
  <si>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</si>
  <si>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</si>
  <si>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</si>
  <si>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</si>
  <si>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</si>
  <si>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</si>
  <si>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</si>
  <si>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</si>
  <si>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</si>
  <si>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</si>
  <si>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</si>
  <si>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</si>
  <si>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</si>
  <si>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</si>
  <si>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</si>
  <si>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</si>
  <si>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</si>
  <si>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</si>
  <si>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</si>
  <si>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</si>
  <si>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</si>
  <si>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</si>
  <si>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</si>
  <si>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</si>
  <si>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</si>
  <si>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</si>
  <si>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</si>
  <si>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</si>
  <si>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</si>
  <si>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</si>
  <si>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</si>
  <si>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</si>
  <si>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</si>
  <si>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</si>
  <si>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</si>
  <si>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</si>
  <si>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</si>
  <si>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</si>
  <si>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</si>
  <si>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</si>
  <si>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</si>
  <si>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</si>
  <si>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</si>
  <si>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</si>
  <si>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</si>
  <si>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</si>
  <si>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</si>
  <si>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</si>
  <si>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</si>
  <si>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</si>
  <si>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</si>
  <si>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</si>
  <si>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</si>
  <si>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</si>
  <si>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</si>
  <si>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</si>
  <si>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</si>
  <si>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</si>
  <si>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</si>
  <si>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</si>
  <si>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</si>
  <si>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</si>
  <si>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</si>
  <si>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</si>
  <si>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</si>
  <si>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</si>
  <si>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</si>
  <si>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</si>
  <si>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</si>
  <si>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</si>
  <si>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</si>
  <si>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</si>
  <si>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</si>
  <si>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</si>
  <si>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</si>
  <si>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</si>
  <si>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</si>
  <si>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</si>
  <si>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</si>
  <si>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</si>
  <si>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</si>
  <si>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</si>
  <si>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</si>
  <si>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</si>
  <si>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</si>
  <si>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</si>
  <si>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</si>
  <si>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</si>
  <si>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</si>
  <si>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</si>
  <si>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</si>
  <si>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</si>
  <si>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</si>
  <si>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</si>
  <si>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</si>
  <si>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</si>
  <si>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</si>
  <si>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</si>
  <si>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</si>
  <si>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</si>
  <si>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</si>
  <si>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</si>
  <si>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</si>
  <si>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</si>
  <si>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</si>
  <si>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</si>
  <si>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</si>
  <si>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</si>
  <si>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</si>
  <si>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</si>
  <si>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</si>
  <si>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</si>
  <si>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</si>
  <si>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</si>
  <si>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</si>
  <si>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</si>
  <si>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</si>
  <si>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</si>
  <si>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</si>
  <si>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</si>
  <si>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</si>
  <si>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</si>
  <si>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</si>
  <si>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</si>
  <si>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</si>
  <si>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</si>
  <si>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</si>
  <si>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</si>
  <si>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</si>
  <si>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</si>
  <si>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</si>
  <si>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</si>
  <si>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</si>
  <si>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</si>
  <si>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</si>
  <si>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</si>
  <si>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</si>
  <si>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</si>
  <si>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</si>
  <si>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</si>
  <si>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</si>
  <si>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</si>
  <si>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</si>
  <si>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</si>
  <si>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</si>
  <si>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</si>
  <si>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</si>
  <si>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</si>
  <si>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</si>
  <si>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</si>
  <si>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</si>
  <si>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</si>
  <si>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</si>
  <si>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</si>
  <si>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</si>
  <si>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</si>
  <si>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</si>
  <si>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</si>
  <si>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</si>
  <si>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</si>
  <si>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</si>
  <si>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</si>
  <si>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</si>
  <si>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</si>
  <si>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</si>
  <si>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</si>
  <si>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</si>
  <si>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</si>
  <si>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</si>
  <si>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</si>
  <si>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</si>
  <si>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</si>
  <si>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</si>
  <si>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</si>
  <si>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</si>
  <si>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</si>
  <si>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</si>
  <si>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</si>
  <si>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</si>
  <si>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</si>
  <si>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</si>
  <si>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</si>
  <si>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</si>
  <si>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</si>
  <si>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</si>
  <si>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</si>
  <si>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</si>
  <si>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</si>
  <si>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</si>
  <si>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</si>
  <si>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</si>
  <si>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</si>
  <si>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</si>
  <si>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</si>
  <si>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</si>
  <si>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</si>
  <si>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</si>
  <si>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</si>
  <si>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</si>
  <si>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</si>
  <si>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</si>
  <si>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</si>
  <si>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</si>
  <si>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</si>
  <si>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</si>
  <si>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</si>
  <si>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</si>
  <si>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</si>
  <si>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</si>
  <si>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</si>
  <si>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</si>
  <si>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</si>
  <si>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</si>
  <si>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</si>
  <si>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</si>
  <si>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</si>
  <si>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</si>
  <si>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</si>
  <si>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</si>
  <si>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</si>
  <si>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</si>
  <si>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</si>
  <si>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</si>
  <si>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</si>
  <si>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</si>
  <si>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</si>
  <si>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</si>
  <si>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</si>
  <si>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</si>
  <si>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</si>
  <si>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</si>
  <si>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</si>
  <si>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</si>
  <si>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</si>
  <si>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</si>
  <si>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</si>
  <si>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</si>
  <si>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</si>
  <si>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</si>
  <si>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</si>
  <si>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</si>
  <si>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</si>
  <si>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</si>
  <si>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</si>
  <si>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</si>
  <si>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</si>
  <si>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</si>
  <si>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</si>
  <si>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</si>
  <si>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</si>
  <si>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</si>
  <si>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</si>
  <si>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</si>
  <si>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</si>
  <si>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</si>
  <si>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</si>
  <si>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</si>
  <si>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</si>
  <si>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</si>
  <si>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</si>
  <si>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</si>
  <si>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</si>
  <si>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</si>
  <si>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</si>
  <si>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</si>
  <si>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</si>
  <si>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</si>
  <si>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</si>
  <si>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</si>
  <si>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</si>
  <si>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</si>
  <si>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</si>
  <si>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</si>
  <si>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</si>
  <si>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</si>
  <si>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</si>
  <si>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</si>
  <si>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</si>
  <si>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</si>
  <si>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</si>
  <si>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</si>
  <si>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</si>
  <si>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</si>
  <si>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</si>
  <si>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</si>
  <si>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</si>
  <si>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</si>
  <si>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</si>
  <si>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</si>
  <si>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</si>
  <si>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</si>
  <si>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</si>
  <si>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</si>
  <si>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</si>
  <si>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</si>
  <si>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</si>
  <si>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</si>
  <si>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</si>
  <si>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</si>
  <si>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</si>
  <si>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</si>
  <si>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</si>
  <si>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</si>
  <si>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</si>
  <si>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</si>
  <si>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</si>
  <si>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</si>
  <si>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</si>
  <si>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</si>
  <si>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</si>
  <si>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</si>
  <si>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</si>
  <si>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</si>
  <si>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</si>
  <si>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</si>
  <si>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</si>
  <si>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</si>
  <si>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</si>
  <si>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</si>
  <si>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</si>
  <si>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</si>
  <si>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</si>
  <si>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</si>
  <si>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</si>
  <si>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</si>
  <si>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</si>
  <si>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</si>
  <si>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</si>
  <si>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</si>
  <si>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</si>
  <si>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</si>
  <si>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</si>
  <si>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</si>
  <si>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</si>
  <si>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</si>
  <si>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</si>
  <si>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</si>
  <si>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</si>
  <si>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</si>
  <si>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</si>
  <si>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</si>
  <si>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</si>
  <si>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</si>
  <si>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</si>
  <si>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</si>
  <si>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</si>
  <si>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</si>
  <si>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</si>
  <si>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</si>
  <si>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</si>
  <si>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</si>
  <si>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</si>
  <si>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</si>
  <si>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</si>
  <si>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</si>
  <si>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</si>
  <si>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</si>
  <si>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</si>
  <si>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</si>
  <si>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</si>
  <si>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</si>
  <si>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</si>
  <si>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</si>
  <si>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</si>
  <si>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</si>
  <si>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</si>
  <si>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</si>
  <si>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</si>
  <si>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</si>
  <si>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</si>
  <si>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</si>
  <si>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</si>
  <si>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</si>
  <si>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</si>
  <si>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</si>
  <si>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</si>
  <si>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</si>
  <si>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</si>
  <si>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</si>
  <si>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</si>
  <si>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</si>
  <si>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</si>
  <si>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</si>
  <si>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</si>
  <si>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</si>
  <si>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</si>
  <si>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</si>
  <si>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</si>
  <si>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</si>
  <si>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</si>
  <si>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</si>
  <si>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</si>
  <si>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</si>
  <si>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</si>
  <si>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</si>
  <si>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</si>
  <si>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</si>
  <si>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</si>
  <si>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</si>
  <si>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</si>
  <si>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</si>
  <si>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</si>
  <si>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</si>
  <si>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</si>
  <si>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</si>
  <si>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</si>
  <si>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</si>
  <si>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</si>
  <si>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</si>
  <si>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</si>
  <si>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</si>
  <si>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</si>
  <si>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</si>
  <si>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</si>
  <si>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</si>
  <si>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</si>
  <si>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</si>
  <si>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</si>
  <si>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</si>
  <si>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</si>
  <si>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</si>
  <si>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</si>
  <si>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</si>
  <si>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</si>
  <si>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</si>
  <si>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</si>
  <si>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</si>
  <si>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</si>
  <si>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</si>
  <si>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</si>
  <si>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</si>
  <si>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</si>
  <si>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</si>
  <si>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</si>
  <si>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</si>
  <si>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</si>
  <si>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</si>
  <si>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</si>
  <si>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</si>
  <si>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</si>
  <si>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</si>
  <si>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</si>
  <si>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</si>
  <si>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</si>
  <si>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</si>
  <si>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</si>
  <si>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</si>
  <si>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</si>
  <si>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</si>
  <si>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</si>
  <si>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</si>
  <si>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</si>
  <si>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</si>
  <si>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</si>
  <si>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</si>
  <si>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</si>
  <si>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</si>
  <si>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</si>
  <si>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</si>
  <si>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</si>
  <si>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</si>
  <si>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</si>
  <si>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</si>
  <si>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</si>
  <si>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</si>
  <si>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</si>
  <si>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</si>
  <si>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</si>
  <si>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</si>
  <si>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</si>
  <si>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</si>
  <si>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</si>
  <si>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</si>
  <si>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</si>
  <si>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</si>
  <si>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</si>
  <si>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</si>
  <si>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</si>
  <si>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</si>
  <si>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</si>
  <si>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</si>
  <si>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</si>
  <si>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</si>
  <si>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</si>
  <si>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</si>
  <si>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</si>
  <si>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</si>
  <si>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</si>
  <si>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</si>
  <si>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</si>
  <si>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</si>
  <si>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</si>
  <si>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</si>
  <si>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</si>
  <si>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</si>
  <si>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</si>
  <si>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</si>
  <si>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</si>
  <si>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</si>
  <si>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</si>
  <si>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</si>
  <si>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</si>
  <si>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</si>
  <si>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</si>
  <si>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</si>
  <si>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</si>
  <si>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</si>
  <si>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</si>
  <si>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</si>
  <si>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</si>
  <si>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</si>
  <si>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</si>
  <si>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</si>
  <si>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</si>
  <si>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</si>
  <si>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</si>
  <si>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</si>
  <si>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</si>
  <si>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</si>
  <si>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</si>
  <si>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</si>
  <si>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</si>
  <si>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</si>
  <si>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</si>
  <si>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</si>
  <si>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</si>
  <si>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</si>
  <si>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</si>
  <si>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</si>
  <si>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</si>
  <si>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</si>
  <si>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</si>
  <si>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</si>
  <si>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</si>
  <si>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</si>
  <si>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</si>
  <si>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</si>
  <si>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</si>
  <si>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</si>
  <si>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</si>
  <si>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</si>
  <si>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</si>
  <si>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</si>
  <si>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</si>
  <si>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</si>
  <si>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</si>
  <si>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</si>
  <si>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</si>
  <si>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</si>
  <si>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</si>
  <si>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</si>
  <si>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</si>
  <si>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</si>
  <si>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</si>
  <si>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</si>
  <si>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</si>
  <si>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</si>
  <si>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</si>
  <si>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</si>
  <si>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</si>
  <si>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</si>
  <si>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</si>
  <si>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</si>
  <si>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</si>
  <si>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</si>
  <si>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</si>
  <si>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</si>
  <si>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</si>
  <si>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</si>
  <si>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</si>
  <si>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</si>
  <si>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</si>
  <si>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</si>
  <si>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</si>
  <si>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</si>
  <si>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</si>
  <si>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</si>
  <si>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</si>
  <si>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</si>
  <si>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</si>
  <si>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</si>
  <si>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</si>
  <si>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</si>
  <si>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</si>
  <si>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</si>
  <si>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</si>
  <si>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</si>
  <si>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</si>
  <si>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</si>
  <si>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</si>
  <si>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</si>
  <si>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</si>
  <si>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</si>
  <si>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</si>
  <si>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</si>
  <si>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</si>
  <si>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</si>
  <si>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</si>
  <si>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</si>
  <si>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</si>
  <si>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</si>
  <si>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</si>
  <si>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</si>
  <si>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</si>
  <si>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</si>
  <si>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</si>
  <si>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</si>
  <si>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</si>
  <si>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</si>
  <si>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</si>
  <si>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</si>
  <si>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</si>
  <si>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</si>
  <si>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</si>
  <si>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</si>
  <si>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</si>
  <si>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</si>
  <si>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</si>
  <si>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</si>
  <si>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</si>
  <si>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</si>
  <si>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</si>
  <si>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</si>
  <si>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</si>
  <si>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</si>
  <si>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</si>
  <si>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</si>
  <si>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</si>
  <si>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</si>
  <si>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</si>
  <si>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</si>
  <si>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</si>
  <si>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</si>
  <si>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</si>
  <si>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</si>
  <si>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</si>
  <si>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</si>
  <si>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</si>
  <si>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</si>
  <si>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</si>
  <si>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</si>
  <si>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</si>
  <si>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</si>
  <si>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</si>
  <si>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</si>
  <si>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</si>
  <si>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</si>
  <si>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</si>
  <si>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</si>
  <si>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</si>
  <si>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</si>
  <si>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</si>
  <si>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</si>
  <si>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</si>
  <si>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</si>
  <si>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</si>
  <si>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</si>
  <si>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</si>
  <si>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</si>
  <si>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</si>
  <si>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</si>
  <si>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</si>
  <si>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</si>
  <si>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</si>
  <si>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</si>
  <si>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</si>
  <si>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</si>
  <si>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</si>
  <si>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</si>
  <si>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</si>
  <si>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</si>
  <si>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</si>
  <si>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</si>
  <si>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</si>
  <si>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</si>
  <si>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</si>
  <si>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</si>
  <si>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</si>
  <si>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</si>
  <si>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</si>
  <si>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</si>
  <si>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</si>
  <si>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</si>
  <si>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</si>
  <si>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</si>
  <si>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</si>
  <si>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</si>
  <si>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</si>
  <si>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</si>
  <si>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</si>
  <si>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</si>
  <si>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</si>
  <si>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</si>
  <si>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</si>
  <si>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</si>
  <si>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</si>
  <si>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</si>
  <si>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</si>
  <si>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</si>
  <si>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</si>
  <si>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</si>
  <si>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</si>
  <si>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</si>
  <si>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</si>
  <si>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</si>
  <si>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</si>
  <si>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</si>
  <si>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</si>
  <si>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</si>
  <si>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</si>
  <si>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</si>
  <si>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</si>
  <si>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</si>
  <si>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</si>
  <si>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</si>
  <si>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</si>
  <si>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</si>
  <si>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</si>
  <si>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</si>
  <si>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</si>
  <si>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</si>
  <si>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</si>
  <si>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</si>
  <si>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</si>
  <si>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</si>
  <si>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</si>
  <si>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</si>
  <si>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</si>
  <si>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</si>
  <si>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</si>
  <si>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</si>
  <si>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</si>
  <si>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</si>
  <si>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</si>
  <si>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</si>
  <si>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</si>
  <si>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</si>
  <si>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</si>
  <si>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</si>
  <si>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</si>
  <si>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</si>
  <si>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</si>
  <si>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</si>
  <si>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</si>
  <si>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</si>
  <si>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</si>
  <si>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</si>
  <si>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</si>
  <si>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</si>
  <si>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</si>
  <si>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</si>
  <si>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</si>
  <si>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</si>
  <si>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</si>
  <si>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</si>
  <si>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</si>
  <si>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</si>
  <si>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</si>
  <si>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</si>
  <si>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</si>
  <si>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</si>
  <si>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</si>
  <si>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</si>
  <si>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</si>
  <si>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</si>
  <si>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</si>
  <si>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</si>
  <si>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</si>
  <si>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</si>
  <si>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</si>
  <si>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</si>
  <si>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</si>
  <si>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</si>
  <si>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</si>
  <si>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</si>
  <si>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</si>
  <si>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</si>
  <si>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</si>
  <si>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</si>
  <si>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</si>
  <si>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</si>
  <si>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</si>
  <si>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</si>
  <si>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</si>
  <si>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</si>
  <si>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</si>
  <si>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</si>
  <si>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</si>
  <si>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</si>
  <si>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</si>
  <si>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</si>
  <si>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</si>
  <si>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</si>
  <si>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</si>
  <si>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</si>
  <si>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</si>
  <si>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</si>
  <si>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</si>
  <si>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</si>
  <si>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</si>
  <si>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</si>
  <si>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</si>
  <si>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</si>
  <si>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</si>
  <si>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</si>
  <si>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</si>
  <si>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</si>
  <si>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</si>
  <si>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</si>
  <si>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</si>
  <si>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</si>
  <si>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</si>
  <si>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</si>
  <si>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</si>
  <si>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</si>
  <si>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</si>
  <si>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</si>
  <si>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</si>
  <si>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</si>
  <si>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</si>
  <si>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</si>
  <si>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</si>
  <si>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</si>
  <si>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</si>
  <si>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</si>
  <si>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</si>
  <si>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</si>
  <si>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</si>
  <si>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</si>
  <si>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</si>
  <si>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</si>
  <si>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</si>
  <si>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</si>
  <si>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</si>
  <si>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</si>
  <si>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</si>
  <si>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</si>
  <si>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</si>
  <si>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</si>
  <si>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</si>
  <si>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</si>
  <si>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</si>
  <si>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</si>
  <si>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</si>
  <si>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</si>
  <si>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</si>
  <si>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</si>
  <si>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</si>
  <si>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</si>
  <si>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</si>
  <si>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</si>
  <si>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</si>
  <si>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</si>
  <si>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</si>
  <si>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</si>
  <si>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</si>
  <si>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</si>
  <si>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</si>
  <si>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</si>
  <si>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</si>
  <si>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</si>
  <si>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</si>
  <si>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</si>
  <si>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</si>
  <si>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</si>
  <si>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</si>
  <si>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</si>
  <si>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</si>
  <si>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</si>
  <si>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</si>
  <si>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</si>
  <si>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</si>
  <si>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</si>
  <si>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</si>
  <si>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</si>
  <si>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</si>
  <si>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</si>
  <si>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</si>
  <si>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</si>
  <si>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</si>
  <si>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</si>
  <si>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</si>
  <si>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</si>
  <si>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</si>
  <si>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</si>
  <si>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</si>
  <si>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</si>
  <si>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</si>
  <si>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</si>
  <si>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</si>
  <si>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</si>
  <si>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</si>
  <si>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</si>
  <si>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</si>
  <si>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</si>
  <si>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</si>
  <si>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</si>
  <si>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</si>
  <si>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</si>
  <si>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</si>
  <si>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</si>
  <si>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</si>
  <si>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</si>
  <si>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</si>
  <si>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</si>
  <si>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</si>
  <si>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</si>
  <si>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</si>
  <si>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</si>
  <si>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</si>
  <si>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</si>
  <si>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</si>
  <si>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</si>
  <si>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</si>
  <si>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</si>
  <si>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</si>
  <si>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</si>
  <si>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</si>
  <si>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</si>
  <si>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</si>
  <si>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</si>
  <si>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</si>
  <si>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</si>
  <si>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</si>
  <si>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</si>
  <si>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</si>
  <si>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</si>
  <si>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</si>
  <si>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</si>
  <si>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</si>
  <si>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</si>
  <si>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</si>
  <si>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</si>
  <si>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</si>
  <si>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</si>
  <si>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</si>
  <si>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</si>
  <si>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</si>
  <si>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</si>
  <si>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</si>
  <si>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</si>
  <si>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</si>
  <si>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</si>
  <si>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</si>
  <si>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</si>
  <si>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</si>
  <si>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</si>
  <si>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</si>
  <si>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</si>
  <si>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</si>
  <si>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</si>
  <si>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</si>
  <si>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</si>
  <si>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</si>
  <si>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</si>
  <si>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</si>
  <si>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</si>
  <si>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</si>
  <si>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</si>
  <si>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</si>
  <si>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</si>
  <si>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</si>
  <si>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</si>
  <si>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</si>
  <si>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</si>
  <si>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</si>
  <si>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</si>
  <si>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</si>
  <si>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</si>
  <si>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</si>
  <si>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</si>
  <si>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</si>
  <si>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</si>
  <si>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</si>
  <si>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</si>
  <si>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</si>
  <si>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</si>
  <si>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</si>
  <si>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</si>
  <si>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</si>
  <si>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</si>
  <si>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</si>
  <si>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</si>
  <si>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</si>
  <si>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</si>
  <si>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</si>
  <si>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</si>
  <si>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</si>
  <si>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</si>
  <si>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</si>
  <si>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</si>
  <si>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</si>
  <si>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</si>
  <si>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</si>
  <si>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</si>
  <si>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</si>
  <si>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</si>
  <si>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</si>
  <si>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</si>
  <si>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</si>
  <si>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</si>
  <si>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</si>
  <si>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</si>
  <si>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</si>
  <si>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</si>
  <si>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</si>
  <si>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</si>
  <si>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</si>
  <si>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</si>
  <si>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</si>
  <si>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</si>
  <si>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</si>
  <si>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</si>
  <si>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</si>
  <si>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</si>
  <si>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</si>
  <si>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</si>
  <si>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</si>
  <si>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</si>
  <si>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</si>
  <si>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</si>
  <si>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</si>
  <si>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</si>
  <si>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</si>
  <si>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</si>
  <si>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</si>
  <si>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</si>
  <si>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</si>
  <si>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</si>
  <si>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</si>
  <si>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</si>
  <si>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</si>
  <si>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</si>
  <si>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</si>
  <si>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</si>
  <si>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</si>
  <si>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</si>
  <si>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</si>
  <si>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</si>
  <si>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</si>
  <si>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</si>
  <si>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</si>
  <si>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</si>
  <si>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</si>
  <si>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</si>
  <si>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</si>
  <si>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</si>
  <si>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</si>
  <si>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</si>
  <si>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</si>
  <si>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</si>
  <si>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</si>
  <si>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</si>
  <si>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</si>
  <si>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</si>
  <si>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</si>
  <si>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</si>
  <si>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</si>
  <si>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</si>
  <si>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</si>
  <si>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</si>
  <si>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</si>
  <si>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</si>
  <si>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</si>
  <si>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</si>
  <si>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</si>
  <si>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</si>
  <si>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</si>
  <si>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</si>
  <si>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</si>
  <si>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</si>
  <si>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</si>
  <si>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</si>
  <si>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</si>
  <si>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</si>
  <si>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</si>
  <si>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</si>
  <si>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</si>
  <si>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</si>
  <si>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</si>
  <si>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</si>
  <si>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</si>
  <si>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</si>
  <si>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</si>
  <si>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</si>
  <si>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</si>
  <si>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</si>
  <si>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</si>
  <si>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</si>
  <si>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</si>
  <si>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</si>
  <si>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</si>
  <si>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</si>
  <si>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</si>
  <si>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</si>
  <si>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</si>
  <si>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</si>
  <si>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</si>
  <si>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</si>
  <si>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</si>
  <si>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</si>
  <si>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</si>
  <si>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</si>
  <si>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</si>
  <si>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</si>
  <si>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</si>
  <si>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</si>
  <si>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</si>
  <si>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</si>
  <si>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</si>
  <si>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</si>
  <si>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</si>
  <si>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</si>
  <si>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</si>
  <si>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</si>
  <si>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</si>
  <si>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</si>
  <si>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</si>
  <si>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</si>
  <si>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</si>
  <si>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</si>
  <si>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</si>
  <si>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</si>
  <si>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</si>
  <si>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</si>
  <si>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</si>
  <si>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</si>
  <si>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</si>
  <si>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</si>
  <si>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</si>
  <si>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</si>
  <si>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</si>
  <si>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</si>
  <si>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</si>
  <si>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</si>
  <si>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</si>
  <si>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</si>
  <si>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</si>
  <si>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</si>
  <si>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</si>
  <si>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</si>
  <si>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</si>
  <si>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</si>
  <si>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</si>
  <si>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</si>
  <si>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</si>
  <si>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</si>
  <si>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</si>
  <si>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</si>
  <si>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</si>
  <si>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</si>
  <si>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</si>
  <si>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</si>
  <si>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</si>
  <si>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</si>
  <si>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</si>
  <si>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</si>
  <si>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</si>
  <si>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</si>
  <si>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</si>
  <si>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</si>
  <si>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</si>
  <si>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</si>
  <si>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</si>
  <si>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</si>
  <si>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</si>
  <si>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</si>
  <si>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</si>
  <si>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</si>
  <si>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</si>
  <si>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</si>
  <si>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</si>
  <si>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</si>
  <si>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</si>
  <si>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</si>
  <si>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</si>
  <si>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</si>
  <si>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</si>
  <si>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</si>
  <si>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</si>
  <si>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</si>
  <si>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</si>
  <si>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</si>
  <si>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</si>
  <si>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</si>
  <si>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</si>
  <si>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</si>
  <si>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</si>
  <si>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</si>
  <si>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</si>
  <si>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</si>
  <si>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</si>
  <si>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</si>
  <si>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</si>
  <si>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</si>
  <si>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</si>
  <si>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</si>
  <si>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</si>
  <si>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</si>
  <si>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</si>
  <si>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</si>
  <si>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</si>
  <si>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</si>
  <si>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</si>
  <si>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</si>
  <si>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</si>
  <si>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</si>
  <si>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</si>
  <si>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</si>
  <si>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</si>
  <si>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</si>
  <si>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</si>
  <si>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</si>
  <si>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</si>
  <si>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</si>
  <si>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</si>
  <si>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</si>
  <si>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</si>
  <si>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</si>
  <si>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</si>
  <si>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</si>
  <si>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</si>
  <si>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</si>
  <si>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</si>
  <si>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</si>
  <si>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</si>
  <si>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</si>
  <si>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</si>
  <si>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</si>
  <si>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</si>
  <si>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</si>
  <si>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</si>
  <si>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</si>
  <si>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</si>
  <si>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</si>
  <si>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</si>
  <si>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</si>
  <si>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</si>
  <si>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</si>
  <si>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</si>
  <si>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</si>
  <si>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</si>
  <si>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</si>
  <si>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</si>
  <si>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</si>
  <si>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</si>
  <si>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</si>
  <si>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</si>
  <si>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</si>
  <si>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</si>
  <si>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</si>
  <si>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</si>
  <si>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</si>
  <si>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</si>
  <si>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</si>
  <si>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</si>
  <si>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</si>
  <si>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</si>
  <si>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</si>
  <si>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</si>
  <si>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</si>
  <si>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</si>
  <si>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</si>
  <si>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</si>
  <si>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</si>
  <si>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</si>
  <si>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</si>
  <si>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</si>
  <si>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</si>
  <si>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</si>
  <si>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</si>
  <si>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</si>
  <si>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</si>
  <si>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</si>
  <si>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</si>
  <si>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</si>
  <si>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</si>
  <si>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</si>
  <si>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</si>
  <si>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</si>
  <si>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</si>
  <si>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</si>
  <si>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</si>
  <si>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</si>
  <si>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</si>
  <si>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</si>
  <si>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</si>
  <si>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</si>
  <si>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</si>
  <si>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</si>
  <si>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</si>
  <si>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</si>
  <si>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</si>
  <si>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</si>
  <si>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</si>
  <si>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</si>
  <si>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</si>
  <si>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</si>
  <si>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</si>
  <si>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</si>
  <si>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</si>
  <si>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</si>
  <si>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</si>
  <si>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</si>
  <si>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</si>
  <si>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</si>
  <si>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</si>
  <si>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</si>
  <si>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</si>
  <si>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</si>
  <si>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</si>
  <si>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</si>
  <si>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</si>
  <si>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</si>
  <si>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</si>
  <si>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</si>
  <si>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</si>
  <si>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</si>
  <si>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</si>
  <si>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</si>
  <si>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</si>
  <si>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</si>
  <si>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</si>
  <si>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</si>
  <si>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</si>
  <si>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</si>
  <si>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</si>
  <si>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</si>
  <si>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</si>
  <si>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</si>
  <si>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</si>
  <si>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</si>
  <si>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</si>
  <si>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</si>
  <si>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</si>
  <si>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</si>
  <si>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</si>
  <si>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</si>
  <si>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</si>
  <si>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</si>
  <si>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</si>
  <si>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</si>
  <si>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</si>
  <si>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</si>
  <si>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</si>
  <si>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</si>
  <si>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</si>
  <si>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</si>
  <si>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</si>
  <si>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</si>
  <si>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</si>
  <si>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</si>
  <si>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</si>
  <si>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</si>
  <si>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</si>
  <si>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</si>
  <si>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</si>
  <si>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</si>
  <si>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</si>
  <si>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</si>
  <si>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</si>
  <si>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</si>
  <si>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</si>
  <si>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</si>
  <si>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</si>
  <si>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</si>
  <si>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</si>
  <si>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</si>
  <si>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</si>
  <si>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</si>
  <si>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</si>
  <si>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</si>
  <si>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</si>
  <si>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</si>
  <si>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</si>
  <si>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</si>
  <si>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</si>
  <si>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</si>
  <si>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</si>
  <si>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</si>
  <si>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</si>
  <si>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</si>
  <si>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</si>
  <si>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</si>
  <si>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</si>
  <si>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</si>
  <si>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</si>
  <si>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</si>
  <si>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</si>
  <si>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</si>
  <si>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</si>
  <si>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</si>
  <si>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</si>
  <si>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</si>
  <si>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</si>
  <si>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</si>
  <si>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</si>
  <si>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</si>
  <si>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</si>
  <si>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</si>
  <si>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</si>
  <si>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</si>
  <si>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</si>
  <si>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</si>
  <si>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</si>
  <si>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</si>
  <si>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</si>
  <si>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</si>
  <si>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</si>
  <si>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</si>
  <si>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</si>
  <si>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</si>
  <si>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</si>
  <si>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</si>
  <si>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</si>
  <si>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</si>
  <si>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</si>
  <si>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</si>
  <si>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</si>
  <si>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</si>
  <si>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</si>
  <si>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</si>
  <si>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</si>
  <si>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</si>
  <si>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</si>
  <si>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</si>
  <si>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</si>
  <si>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</si>
  <si>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</si>
  <si>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</si>
  <si>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</si>
  <si>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</si>
  <si>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</si>
  <si>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</si>
  <si>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</si>
  <si>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</si>
  <si>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</si>
  <si>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</si>
  <si>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</si>
  <si>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</si>
  <si>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</si>
  <si>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</si>
  <si>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</si>
  <si>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</si>
  <si>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</si>
  <si>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</si>
  <si>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</si>
  <si>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</si>
  <si>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</si>
  <si>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</si>
  <si>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</si>
  <si>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</si>
  <si>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</si>
  <si>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</si>
  <si>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</si>
  <si>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</si>
  <si>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</si>
  <si>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</si>
  <si>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</si>
  <si>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</si>
  <si>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</si>
  <si>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</si>
  <si>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</si>
  <si>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</si>
  <si>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</si>
  <si>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</si>
  <si>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</si>
  <si>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</si>
  <si>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</si>
  <si>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</si>
  <si>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</si>
  <si>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</si>
  <si>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</si>
  <si>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</si>
  <si>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</si>
  <si>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</si>
  <si>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</si>
  <si>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</si>
  <si>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</si>
  <si>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</si>
  <si>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</si>
  <si>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</si>
  <si>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</si>
  <si>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</si>
  <si>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</si>
  <si>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</si>
  <si>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</si>
  <si>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</si>
  <si>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</si>
  <si>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</si>
  <si>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</si>
  <si>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</si>
  <si>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</si>
  <si>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</si>
  <si>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</si>
  <si>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</si>
  <si>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</si>
  <si>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</si>
  <si>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</si>
  <si>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</si>
  <si>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</si>
  <si>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</si>
  <si>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</si>
  <si>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</si>
  <si>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</si>
  <si>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</si>
  <si>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</si>
  <si>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</si>
  <si>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</si>
  <si>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</si>
  <si>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</si>
  <si>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</si>
  <si>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</si>
  <si>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</si>
  <si>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</si>
  <si>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</si>
  <si>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</si>
  <si>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</si>
  <si>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</si>
  <si>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</si>
  <si>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</si>
  <si>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</si>
  <si>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</si>
  <si>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</si>
  <si>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</si>
  <si>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</si>
  <si>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</si>
  <si>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</si>
  <si>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</si>
  <si>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</si>
  <si>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</si>
  <si>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</si>
  <si>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</si>
  <si>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</si>
  <si>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</si>
  <si>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</si>
  <si>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</si>
  <si>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</si>
  <si>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</si>
  <si>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</si>
  <si>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</si>
  <si>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</si>
  <si>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</si>
  <si>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</si>
  <si>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</si>
  <si>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</si>
  <si>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</si>
  <si>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</si>
  <si>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</si>
  <si>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</si>
  <si>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</si>
  <si>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</si>
  <si>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</si>
  <si>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</si>
  <si>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</si>
  <si>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</si>
  <si>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</si>
  <si>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</si>
  <si>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</si>
  <si>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</si>
  <si>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</si>
  <si>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</si>
  <si>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</si>
  <si>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</si>
  <si>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</si>
  <si>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</si>
  <si>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</si>
  <si>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</si>
  <si>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</si>
  <si>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</si>
  <si>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</si>
  <si>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</si>
  <si>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</si>
  <si>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</si>
  <si>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</si>
  <si>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</si>
  <si>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</si>
  <si>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</si>
  <si>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</si>
  <si>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</si>
  <si>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</si>
  <si>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</si>
  <si>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</si>
  <si>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</si>
  <si>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</si>
  <si>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</si>
  <si>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</si>
  <si>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</si>
  <si>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</si>
  <si>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</si>
  <si>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</si>
  <si>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</si>
  <si>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</si>
  <si>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</si>
  <si>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</si>
  <si>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</si>
  <si>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</si>
  <si>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</si>
  <si>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</si>
  <si>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</si>
  <si>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</si>
  <si>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</si>
  <si>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</si>
  <si>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</si>
  <si>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</si>
  <si>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</si>
  <si>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</si>
  <si>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</si>
  <si>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</si>
  <si>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</si>
  <si>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</si>
  <si>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</si>
  <si>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</si>
  <si>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</si>
  <si>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</si>
  <si>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</si>
  <si>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</si>
  <si>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</si>
  <si>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</si>
  <si>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</si>
  <si>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</si>
  <si>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</si>
  <si>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</si>
  <si>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</si>
  <si>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</si>
  <si>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</si>
  <si>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</si>
  <si>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</si>
  <si>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</si>
  <si>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</si>
  <si>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</si>
  <si>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</si>
  <si>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</si>
  <si>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</si>
  <si>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</si>
  <si>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</si>
  <si>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</si>
  <si>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</si>
  <si>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</si>
  <si>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</si>
  <si>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</si>
  <si>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</si>
  <si>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</si>
  <si>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</si>
  <si>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</si>
  <si>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</si>
  <si>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</si>
  <si>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</si>
  <si>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</si>
  <si>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</si>
  <si>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</si>
  <si>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</si>
  <si>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</si>
  <si>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</si>
  <si>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</si>
  <si>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</si>
  <si>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</si>
  <si>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</si>
  <si>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</si>
  <si>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</si>
  <si>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</si>
  <si>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</si>
  <si>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</si>
  <si>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</si>
  <si>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</si>
  <si>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</si>
  <si>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</si>
  <si>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</si>
  <si>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</si>
  <si>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</si>
  <si>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</si>
  <si>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</si>
  <si>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</si>
  <si>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</si>
  <si>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</si>
  <si>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</si>
  <si>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</si>
  <si>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</si>
  <si>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</si>
  <si>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</si>
  <si>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</si>
  <si>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</si>
  <si>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</si>
  <si>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</si>
  <si>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</si>
  <si>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</si>
  <si>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</si>
  <si>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</si>
  <si>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</si>
  <si>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</si>
  <si>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</si>
  <si>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</si>
  <si>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</si>
  <si>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</si>
  <si>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</si>
  <si>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</si>
  <si>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</si>
  <si>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</si>
  <si>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</si>
  <si>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</si>
  <si>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</si>
  <si>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</si>
  <si>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</si>
  <si>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</si>
  <si>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</si>
  <si>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</si>
  <si>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</si>
  <si>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</si>
  <si>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</si>
  <si>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</si>
  <si>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</si>
  <si>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</si>
  <si>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</si>
  <si>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</si>
  <si>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</si>
  <si>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</si>
  <si>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</si>
  <si>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</si>
  <si>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</si>
  <si>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</si>
  <si>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</si>
  <si>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</si>
  <si>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</si>
  <si>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</si>
  <si>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</si>
  <si>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</si>
  <si>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</si>
  <si>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</si>
  <si>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</si>
  <si>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</si>
  <si>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</si>
  <si>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</si>
  <si>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</si>
  <si>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</si>
  <si>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</si>
  <si>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</si>
  <si>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</si>
  <si>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</si>
  <si>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</si>
  <si>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</si>
  <si>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</si>
  <si>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</si>
  <si>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</si>
  <si>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</si>
  <si>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</si>
  <si>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</si>
  <si>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</si>
  <si>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</si>
  <si>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</si>
  <si>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</si>
  <si>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</si>
  <si>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</si>
  <si>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</si>
  <si>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</si>
  <si>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</si>
  <si>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</si>
  <si>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</si>
  <si>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</si>
  <si>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</si>
  <si>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</si>
  <si>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</si>
  <si>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</si>
  <si>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</si>
  <si>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</si>
  <si>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</si>
  <si>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</si>
  <si>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</si>
  <si>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</si>
  <si>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</si>
  <si>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</si>
  <si>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</si>
  <si>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</si>
  <si>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</si>
  <si>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</si>
  <si>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</si>
  <si>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</si>
  <si>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</si>
  <si>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</si>
  <si>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</si>
  <si>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</si>
  <si>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</si>
  <si>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</si>
  <si>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</si>
  <si>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</si>
  <si>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</si>
  <si>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</si>
  <si>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</si>
  <si>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</si>
  <si>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</si>
  <si>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</si>
  <si>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</si>
  <si>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</si>
  <si>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</si>
  <si>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</si>
  <si>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</si>
  <si>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</si>
  <si>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</si>
  <si>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</si>
  <si>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</si>
  <si>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</si>
  <si>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</si>
  <si>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</si>
  <si>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</si>
  <si>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</si>
  <si>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</si>
  <si>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</si>
  <si>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</si>
  <si>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</si>
  <si>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</si>
  <si>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</si>
  <si>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</si>
  <si>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</si>
  <si>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</si>
  <si>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</si>
  <si>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</si>
  <si>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</si>
  <si>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</si>
  <si>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</si>
  <si>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</si>
  <si>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</si>
  <si>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</si>
  <si>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</si>
  <si>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</si>
  <si>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</si>
  <si>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</si>
  <si>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</si>
  <si>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</si>
  <si>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</si>
  <si>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</si>
  <si>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</si>
  <si>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</si>
  <si>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</si>
  <si>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</si>
  <si>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</si>
  <si>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</si>
  <si>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</si>
  <si>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</si>
  <si>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</si>
  <si>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</si>
  <si>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</si>
  <si>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</si>
  <si>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</si>
  <si>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</si>
  <si>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</si>
  <si>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</si>
  <si>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</si>
  <si>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</si>
  <si>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</si>
  <si>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</si>
  <si>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</si>
  <si>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</si>
  <si>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</si>
  <si>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</si>
  <si>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</si>
  <si>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</si>
  <si>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</si>
  <si>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</si>
  <si>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</si>
  <si>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</si>
  <si>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</si>
  <si>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</si>
  <si>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</si>
  <si>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</si>
  <si>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</si>
  <si>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</si>
  <si>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</si>
  <si>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</si>
  <si>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</si>
  <si>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</si>
  <si>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</si>
  <si>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</si>
  <si>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</si>
  <si>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</si>
  <si>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</si>
  <si>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</si>
  <si>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</si>
  <si>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</si>
  <si>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</si>
  <si>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</si>
  <si>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</si>
  <si>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</si>
  <si>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</si>
  <si>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</si>
  <si>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</si>
  <si>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</si>
  <si>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</si>
  <si>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</si>
  <si>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</si>
  <si>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</si>
  <si>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</si>
  <si>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</si>
  <si>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</si>
  <si>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</si>
  <si>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</si>
  <si>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</si>
  <si>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</si>
  <si>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</si>
  <si>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</si>
  <si>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</si>
  <si>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</si>
  <si>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</si>
  <si>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</si>
  <si>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</si>
  <si>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</si>
  <si>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</si>
  <si>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</si>
  <si>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</si>
  <si>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</si>
  <si>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</si>
  <si>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</si>
  <si>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</si>
  <si>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</si>
  <si>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</si>
  <si>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</si>
  <si>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</si>
  <si>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</si>
  <si>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</si>
  <si>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</si>
  <si>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</si>
  <si>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</si>
  <si>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</si>
  <si>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</si>
  <si>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</si>
  <si>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</si>
  <si>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</si>
  <si>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</si>
  <si>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</si>
  <si>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</si>
  <si>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</si>
  <si>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</si>
  <si>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</si>
  <si>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</si>
  <si>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</si>
  <si>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</si>
  <si>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</si>
  <si>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</si>
  <si>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</si>
  <si>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</si>
  <si>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</si>
  <si>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</si>
  <si>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</si>
  <si>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</si>
  <si>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</si>
  <si>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</si>
  <si>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</si>
  <si>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</si>
  <si>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</si>
  <si>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</si>
  <si>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</si>
  <si>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</si>
  <si>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</si>
  <si>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</si>
  <si>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</si>
  <si>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</si>
  <si>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</si>
  <si>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</si>
  <si>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</si>
  <si>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</si>
  <si>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</si>
  <si>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</si>
  <si>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</si>
  <si>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</si>
  <si>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</si>
  <si>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</si>
  <si>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</si>
  <si>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</si>
  <si>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</si>
  <si>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</si>
  <si>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</si>
  <si>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</si>
  <si>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</si>
  <si>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</si>
  <si>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</si>
  <si>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</si>
  <si>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</si>
  <si>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</si>
  <si>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</si>
  <si>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</si>
  <si>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</si>
  <si>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</si>
  <si>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</si>
  <si>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</si>
  <si>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</si>
  <si>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</si>
  <si>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</si>
  <si>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</si>
  <si>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</si>
  <si>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</si>
  <si>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</si>
  <si>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</si>
  <si>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</si>
  <si>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</si>
  <si>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</si>
  <si>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</si>
  <si>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</si>
  <si>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</si>
  <si>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</si>
  <si>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</si>
  <si>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</si>
  <si>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</si>
  <si>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</si>
  <si>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</si>
  <si>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</si>
  <si>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</si>
  <si>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</si>
  <si>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</si>
  <si>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</si>
  <si>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</si>
  <si>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</si>
  <si>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</si>
  <si>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</si>
  <si>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</si>
  <si>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</si>
  <si>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</si>
  <si>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</si>
  <si>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</si>
  <si>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</si>
  <si>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</si>
  <si>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</si>
  <si>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</si>
  <si>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</si>
  <si>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</si>
  <si>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</si>
  <si>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</si>
  <si>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</si>
  <si>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</si>
  <si>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</si>
  <si>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</si>
  <si>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</si>
  <si>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</si>
  <si>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</si>
  <si>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</si>
  <si>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</si>
  <si>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</si>
  <si>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</si>
  <si>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</si>
  <si>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</si>
  <si>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</si>
  <si>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</si>
  <si>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</si>
  <si>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</si>
  <si>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</si>
  <si>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</si>
  <si>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</si>
  <si>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</si>
  <si>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</si>
  <si>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</si>
  <si>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</si>
  <si>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</si>
  <si>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</si>
  <si>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</si>
  <si>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</si>
  <si>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</si>
  <si>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</si>
  <si>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</si>
  <si>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</si>
  <si>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</si>
  <si>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</si>
  <si>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</si>
  <si>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</si>
  <si>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</si>
  <si>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</si>
  <si>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</si>
  <si>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</si>
  <si>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</si>
  <si>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</si>
  <si>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</si>
  <si>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</si>
  <si>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</si>
  <si>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</si>
  <si>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</si>
  <si>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</si>
  <si>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</si>
  <si>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</si>
  <si>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</si>
  <si>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</si>
  <si>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</si>
  <si>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</si>
  <si>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</si>
  <si>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</si>
  <si>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</si>
  <si>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</si>
  <si>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</si>
  <si>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</si>
  <si>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</si>
  <si>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</si>
  <si>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</si>
  <si>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</si>
  <si>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</si>
  <si>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</si>
  <si>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</si>
  <si>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</si>
  <si>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</si>
  <si>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</si>
  <si>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</si>
  <si>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</si>
  <si>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</si>
  <si>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</si>
  <si>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</si>
  <si>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</si>
  <si>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</si>
  <si>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</si>
  <si>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</si>
  <si>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</si>
  <si>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</si>
  <si>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</si>
  <si>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</si>
  <si>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</si>
  <si>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</si>
  <si>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</si>
  <si>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</si>
  <si>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</si>
  <si>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</si>
  <si>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</si>
  <si>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</si>
  <si>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</si>
  <si>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</si>
  <si>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</si>
  <si>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</si>
  <si>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</si>
  <si>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</si>
  <si>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</si>
  <si>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</si>
  <si>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</si>
  <si>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</si>
  <si>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</si>
  <si>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</si>
  <si>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</si>
  <si>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</si>
  <si>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</si>
  <si>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</si>
  <si>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</si>
  <si>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</si>
  <si>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</si>
  <si>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</si>
  <si>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</si>
  <si>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</si>
  <si>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</si>
  <si>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</si>
  <si>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</si>
  <si>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</si>
  <si>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</si>
  <si>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</si>
  <si>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</si>
  <si>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</si>
  <si>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</si>
  <si>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</si>
  <si>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</si>
  <si>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</si>
  <si>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</si>
  <si>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</si>
  <si>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</si>
  <si>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</si>
  <si>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</si>
  <si>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</si>
  <si>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</si>
  <si>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</si>
  <si>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</si>
  <si>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</si>
  <si>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</si>
  <si>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</si>
  <si>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</si>
  <si>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</si>
  <si>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</si>
  <si>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</si>
  <si>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</si>
  <si>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</si>
  <si>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</si>
  <si>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</si>
  <si>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</si>
  <si>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</si>
  <si>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</si>
  <si>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</si>
  <si>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</si>
  <si>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</si>
  <si>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</si>
  <si>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</si>
  <si>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</si>
  <si>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</si>
  <si>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</si>
  <si>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</si>
  <si>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</si>
  <si>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</si>
  <si>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</si>
  <si>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</si>
  <si>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</si>
  <si>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</si>
  <si>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</si>
  <si>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</si>
  <si>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</si>
  <si>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</si>
  <si>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</si>
  <si>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</si>
  <si>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</si>
  <si>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</si>
  <si>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</si>
  <si>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</si>
  <si>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</si>
  <si>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</si>
  <si>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</si>
  <si>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</si>
  <si>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</si>
  <si>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</si>
  <si>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</si>
  <si>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</si>
  <si>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</si>
  <si>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</si>
  <si>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</si>
  <si>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</si>
  <si>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</si>
  <si>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</si>
  <si>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</si>
  <si>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</si>
  <si>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</si>
  <si>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</si>
  <si>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</si>
  <si>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</si>
  <si>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</si>
  <si>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</si>
  <si>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</si>
  <si>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</si>
  <si>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</si>
  <si>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</si>
  <si>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</si>
  <si>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</si>
  <si>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</si>
  <si>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</si>
  <si>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</si>
  <si>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</si>
  <si>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</si>
  <si>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</si>
  <si>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</si>
  <si>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</si>
  <si>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</si>
  <si>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</si>
  <si>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</si>
  <si>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</si>
  <si>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</si>
  <si>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</si>
  <si>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</si>
  <si>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</si>
  <si>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</si>
  <si>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</si>
  <si>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</si>
  <si>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</si>
  <si>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</si>
  <si>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</si>
  <si>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</si>
  <si>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</si>
  <si>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</si>
  <si>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</si>
  <si>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</si>
  <si>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</si>
  <si>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</si>
  <si>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</si>
  <si>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</si>
  <si>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</si>
  <si>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</si>
  <si>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</si>
  <si>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</si>
  <si>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</si>
  <si>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</si>
  <si>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</si>
  <si>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</si>
  <si>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</si>
  <si>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</si>
  <si>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</si>
  <si>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</si>
  <si>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</si>
  <si>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</si>
  <si>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</si>
  <si>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</si>
  <si>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</si>
  <si>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</si>
  <si>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</si>
  <si>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</si>
  <si>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</si>
  <si>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</si>
  <si>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</si>
  <si>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</si>
  <si>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</si>
  <si>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</si>
  <si>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</si>
  <si>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</si>
  <si>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</si>
  <si>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</si>
  <si>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</si>
  <si>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</si>
  <si>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</si>
  <si>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</si>
  <si>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</si>
  <si>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</si>
  <si>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</si>
  <si>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</si>
  <si>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</si>
  <si>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</si>
  <si>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</si>
  <si>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</si>
  <si>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</si>
  <si>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</si>
  <si>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</si>
  <si>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</si>
  <si>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</si>
  <si>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</si>
  <si>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</si>
  <si>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</si>
  <si>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</si>
  <si>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</si>
  <si>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</si>
  <si>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</si>
  <si>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</si>
  <si>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</si>
  <si>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</si>
  <si>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</si>
  <si>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</si>
  <si>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</si>
  <si>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</si>
  <si>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</si>
  <si>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</si>
  <si>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</si>
  <si>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</si>
  <si>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</si>
  <si>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</si>
  <si>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</si>
  <si>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</si>
  <si>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</si>
  <si>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</si>
  <si>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</si>
  <si>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</si>
  <si>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</si>
  <si>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</si>
  <si>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</si>
  <si>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</si>
  <si>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</si>
  <si>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</si>
  <si>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</si>
  <si>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</si>
  <si>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</si>
  <si>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</si>
  <si>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</si>
  <si>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</si>
  <si>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</si>
  <si>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</si>
  <si>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</si>
  <si>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</si>
  <si>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</si>
  <si>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</si>
  <si>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</si>
  <si>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</si>
  <si>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</si>
  <si>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</si>
  <si>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</si>
  <si>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</si>
  <si>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</si>
  <si>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</si>
  <si>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</si>
  <si>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</si>
  <si>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</si>
  <si>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</si>
  <si>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</si>
  <si>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</si>
  <si>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</si>
  <si>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</si>
  <si>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</si>
  <si>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</si>
  <si>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</si>
  <si>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</si>
  <si>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</si>
  <si>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</si>
  <si>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</si>
  <si>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</si>
  <si>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</si>
  <si>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</si>
  <si>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</si>
  <si>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</si>
  <si>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</si>
  <si>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</si>
  <si>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</si>
  <si>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</si>
  <si>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</si>
  <si>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</si>
  <si>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</si>
  <si>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</si>
  <si>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</si>
  <si>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</si>
  <si>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</si>
  <si>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</si>
  <si>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</si>
  <si>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</si>
  <si>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</si>
  <si>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</si>
  <si>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</si>
  <si>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</si>
  <si>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</si>
  <si>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</si>
  <si>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</si>
  <si>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</si>
  <si>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</si>
  <si>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</si>
  <si>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</si>
  <si>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</si>
  <si>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</si>
  <si>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</si>
  <si>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</si>
  <si>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</si>
  <si>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</si>
  <si>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</si>
  <si>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</si>
  <si>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</si>
  <si>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</si>
  <si>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</si>
  <si>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</si>
  <si>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</si>
  <si>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</si>
  <si>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</si>
  <si>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</si>
  <si>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</si>
  <si>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</si>
  <si>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</si>
  <si>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</si>
  <si>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</si>
  <si>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</si>
  <si>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</si>
  <si>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</si>
  <si>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</si>
  <si>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</si>
  <si>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</si>
  <si>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</si>
  <si>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</si>
  <si>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</si>
  <si>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</si>
  <si>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</si>
  <si>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</si>
  <si>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</si>
  <si>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</si>
  <si>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</si>
  <si>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</si>
  <si>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</si>
  <si>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</si>
  <si>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</si>
  <si>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</si>
  <si>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</si>
  <si>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</si>
  <si>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</si>
  <si>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</si>
  <si>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</si>
  <si>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</si>
  <si>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</si>
  <si>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</si>
  <si>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</si>
  <si>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</si>
  <si>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</si>
  <si>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</si>
  <si>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</si>
  <si>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</si>
  <si>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</si>
  <si>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</si>
  <si>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</si>
  <si>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</si>
  <si>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</si>
  <si>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</si>
  <si>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</si>
  <si>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</si>
  <si>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</si>
  <si>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</si>
  <si>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</si>
  <si>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</si>
  <si>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</si>
  <si>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</si>
  <si>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</si>
  <si>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</si>
  <si>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</si>
  <si>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</si>
  <si>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</si>
  <si>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</si>
  <si>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</si>
  <si>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</si>
  <si>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</si>
  <si>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</si>
  <si>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</si>
  <si>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</si>
  <si>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</si>
  <si>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</si>
  <si>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</si>
  <si>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</si>
  <si>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</si>
  <si>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</si>
  <si>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</si>
  <si>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</si>
  <si>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</si>
  <si>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</si>
  <si>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</si>
  <si>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</si>
  <si>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</si>
  <si>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</si>
  <si>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</si>
  <si>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</si>
  <si>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</si>
  <si>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</si>
  <si>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</si>
  <si>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</si>
  <si>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</si>
  <si>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</si>
  <si>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</si>
  <si>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</si>
  <si>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</si>
  <si>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</si>
  <si>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</si>
  <si>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</si>
  <si>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</si>
  <si>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</si>
  <si>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</si>
  <si>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</si>
  <si>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</si>
  <si>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</si>
  <si>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</si>
  <si>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</si>
  <si>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</si>
  <si>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</si>
  <si>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</si>
  <si>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</si>
  <si>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</si>
  <si>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</si>
  <si>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</si>
  <si>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</si>
  <si>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</si>
  <si>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</si>
  <si>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</si>
  <si>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</si>
  <si>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</si>
  <si>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</si>
  <si>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</si>
  <si>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</si>
  <si>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</si>
  <si>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</si>
  <si>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</si>
  <si>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</si>
  <si>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</si>
  <si>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</si>
  <si>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</si>
  <si>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</si>
  <si>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</si>
  <si>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</si>
  <si>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</si>
  <si>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</si>
  <si>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</si>
  <si>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</si>
  <si>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</si>
  <si>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</si>
  <si>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</si>
  <si>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</si>
  <si>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</si>
  <si>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</si>
  <si>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</si>
  <si>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</si>
  <si>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</si>
  <si>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</si>
  <si>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</si>
  <si>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</si>
  <si>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</si>
  <si>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</si>
  <si>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</si>
  <si>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</si>
  <si>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</si>
  <si>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</si>
  <si>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</si>
  <si>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</si>
  <si>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</si>
  <si>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</si>
  <si>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</si>
  <si>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</si>
  <si>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</si>
  <si>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</si>
  <si>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</si>
  <si>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</si>
  <si>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</si>
  <si>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</si>
  <si>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</si>
  <si>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</si>
  <si>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</si>
  <si>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</si>
  <si>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</si>
  <si>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</si>
  <si>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</si>
  <si>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</si>
  <si>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</si>
  <si>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</si>
  <si>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</si>
  <si>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</si>
  <si>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</si>
  <si>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</si>
  <si>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</si>
  <si>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</si>
  <si>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</si>
  <si>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</si>
  <si>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</si>
  <si>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</si>
  <si>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</si>
  <si>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</si>
  <si>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</si>
  <si>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</si>
  <si>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</si>
  <si>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</si>
  <si>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</si>
  <si>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</si>
  <si>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</si>
  <si>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</si>
  <si>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</si>
  <si>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</si>
  <si>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</si>
  <si>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</si>
  <si>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</si>
  <si>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</si>
  <si>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</si>
  <si>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</si>
  <si>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</si>
  <si>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</si>
  <si>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</si>
  <si>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</si>
  <si>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</si>
  <si>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</si>
  <si>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</si>
  <si>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</si>
  <si>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</si>
  <si>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</si>
  <si>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</si>
  <si>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</si>
  <si>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</si>
  <si>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</si>
  <si>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</si>
  <si>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</si>
  <si>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</si>
  <si>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</si>
  <si>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</si>
  <si>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</si>
  <si>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</si>
  <si>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</si>
  <si>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</si>
  <si>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</si>
  <si>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</si>
  <si>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</si>
  <si>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</si>
  <si>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</si>
  <si>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</si>
  <si>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</si>
  <si>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</si>
  <si>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</si>
  <si>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</si>
  <si>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</si>
  <si>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</si>
  <si>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</si>
  <si>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</si>
  <si>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</si>
  <si>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</si>
  <si>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</si>
  <si>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</si>
  <si>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</si>
  <si>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</si>
  <si>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</si>
  <si>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</si>
  <si>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</si>
  <si>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</si>
  <si>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</si>
  <si>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</si>
  <si>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</si>
  <si>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</si>
  <si>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</si>
  <si>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</si>
  <si>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</si>
  <si>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</si>
  <si>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</si>
  <si>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</si>
  <si>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</si>
  <si>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</si>
  <si>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</si>
  <si>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</si>
  <si>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</si>
  <si>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</si>
  <si>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</si>
  <si>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</si>
  <si>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</si>
  <si>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</si>
  <si>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</si>
  <si>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</si>
  <si>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</si>
  <si>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</si>
  <si>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</si>
  <si>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</si>
  <si>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</si>
  <si>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</si>
  <si>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</si>
  <si>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</si>
  <si>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</si>
  <si>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</si>
  <si>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</si>
  <si>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</si>
  <si>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</si>
  <si>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</si>
  <si>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</si>
  <si>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</si>
  <si>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</si>
  <si>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</si>
  <si>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</si>
  <si>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</si>
  <si>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</si>
  <si>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</si>
  <si>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</si>
  <si>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</si>
  <si>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</si>
  <si>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</si>
  <si>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</si>
  <si>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</si>
  <si>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</si>
  <si>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</si>
  <si>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</si>
  <si>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</si>
  <si>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</si>
  <si>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</si>
  <si>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</si>
  <si>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</si>
  <si>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</si>
  <si>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</si>
  <si>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</si>
  <si>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</si>
  <si>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</si>
  <si>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</si>
  <si>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</si>
  <si>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</si>
  <si>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</si>
  <si>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</si>
  <si>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</si>
  <si>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</si>
  <si>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</si>
  <si>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</si>
  <si>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</si>
  <si>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</si>
  <si>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</si>
  <si>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</si>
  <si>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</si>
  <si>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</si>
  <si>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</si>
  <si>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</si>
  <si>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</si>
  <si>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</si>
  <si>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</si>
  <si>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</si>
  <si>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</si>
  <si>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</si>
  <si>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</si>
  <si>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</si>
  <si>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</si>
  <si>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</si>
  <si>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</si>
  <si>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</si>
  <si>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</si>
  <si>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</si>
  <si>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</si>
  <si>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</si>
  <si>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</si>
  <si>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</si>
  <si>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</si>
  <si>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</si>
  <si>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</si>
  <si>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</si>
  <si>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</si>
  <si>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</si>
  <si>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</si>
  <si>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</si>
  <si>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</si>
  <si>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</si>
  <si>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</si>
  <si>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</si>
  <si>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</si>
  <si>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</si>
  <si>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</si>
  <si>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</si>
  <si>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</si>
  <si>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</si>
  <si>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</si>
  <si>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</si>
  <si>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</si>
  <si>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</si>
  <si>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</si>
  <si>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</si>
  <si>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</si>
  <si>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</si>
  <si>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</si>
  <si>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</si>
  <si>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</si>
  <si>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</si>
  <si>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</si>
  <si>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</si>
  <si>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</si>
  <si>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</si>
  <si>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</si>
  <si>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</si>
  <si>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</si>
  <si>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</si>
  <si>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</si>
  <si>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</si>
  <si>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</si>
  <si>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</si>
  <si>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</si>
  <si>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</si>
  <si>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</si>
  <si>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</si>
  <si>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</si>
  <si>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</si>
  <si>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</si>
  <si>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</si>
  <si>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</si>
  <si>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</si>
  <si>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</si>
  <si>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</si>
  <si>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</si>
  <si>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</si>
  <si>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</si>
  <si>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</si>
  <si>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</si>
  <si>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</si>
  <si>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</si>
  <si>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</si>
  <si>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</si>
  <si>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</si>
  <si>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</si>
  <si>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</si>
  <si>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</si>
  <si>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</si>
  <si>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</si>
  <si>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</si>
  <si>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</si>
  <si>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</si>
  <si>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</si>
  <si>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</si>
  <si>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</si>
  <si>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</si>
  <si>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</si>
  <si>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</si>
  <si>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</si>
  <si>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</si>
  <si>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</si>
  <si>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</si>
  <si>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</si>
  <si>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</si>
  <si>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</si>
  <si>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</si>
  <si>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</si>
  <si>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</si>
  <si>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</si>
  <si>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</si>
  <si>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</si>
  <si>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</si>
  <si>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</si>
  <si>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</si>
  <si>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</si>
  <si>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</si>
  <si>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</si>
  <si>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</si>
  <si>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</si>
  <si>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</si>
  <si>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</si>
  <si>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</si>
  <si>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</si>
  <si>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</si>
  <si>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</si>
  <si>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</si>
  <si>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</si>
  <si>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</si>
  <si>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</si>
  <si>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</si>
  <si>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</si>
  <si>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</si>
  <si>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</si>
  <si>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</si>
  <si>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</si>
  <si>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</si>
  <si>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</si>
  <si>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</si>
  <si>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</si>
  <si>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</si>
  <si>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</si>
  <si>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</si>
  <si>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</si>
  <si>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</si>
  <si>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</si>
  <si>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</si>
  <si>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</si>
  <si>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</si>
  <si>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</si>
  <si>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</si>
  <si>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</si>
  <si>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</si>
  <si>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</si>
  <si>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</si>
  <si>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</si>
  <si>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</si>
  <si>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</si>
  <si>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</si>
  <si>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</si>
  <si>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</si>
  <si>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</si>
  <si>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</si>
  <si>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</si>
  <si>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</si>
  <si>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</si>
  <si>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</si>
  <si>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</si>
  <si>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</si>
  <si>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</si>
  <si>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</si>
  <si>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</si>
  <si>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</si>
  <si>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</si>
  <si>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</si>
  <si>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</si>
  <si>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</si>
  <si>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</si>
  <si>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</si>
  <si>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</si>
  <si>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</si>
  <si>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</si>
  <si>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</si>
  <si>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</si>
  <si>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</si>
  <si>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</si>
  <si>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</si>
  <si>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</si>
  <si>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</si>
  <si>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</si>
  <si>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</si>
  <si>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</si>
  <si>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</si>
  <si>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</si>
  <si>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</si>
  <si>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</si>
  <si>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</si>
  <si>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</si>
  <si>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</si>
  <si>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</si>
  <si>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</si>
  <si>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</si>
  <si>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</si>
  <si>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</si>
  <si>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</si>
  <si>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</si>
  <si>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</si>
  <si>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</si>
  <si>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</si>
  <si>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</si>
  <si>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</si>
  <si>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</si>
  <si>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</si>
  <si>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</si>
  <si>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</si>
  <si>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</si>
  <si>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</si>
  <si>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</si>
  <si>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</si>
  <si>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</si>
  <si>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</si>
  <si>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</si>
  <si>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</si>
  <si>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</si>
  <si>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</si>
  <si>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</si>
  <si>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</si>
  <si>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</si>
  <si>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</si>
  <si>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</si>
  <si>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</si>
  <si>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</si>
  <si>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</si>
  <si>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</si>
  <si>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</si>
  <si>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</si>
  <si>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</si>
  <si>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</si>
  <si>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</si>
  <si>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</si>
  <si>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</si>
  <si>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</si>
  <si>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</si>
  <si>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</si>
  <si>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</si>
  <si>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</si>
  <si>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</si>
  <si>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</si>
  <si>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</si>
  <si>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</si>
  <si>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</si>
  <si>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</si>
  <si>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</si>
  <si>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</si>
  <si>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</si>
  <si>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</si>
  <si>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</si>
  <si>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</si>
  <si>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</si>
  <si>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</si>
  <si>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</si>
  <si>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</si>
  <si>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</si>
  <si>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</si>
  <si>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</si>
  <si>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</si>
  <si>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</si>
  <si>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</si>
  <si>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</si>
  <si>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</si>
  <si>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</si>
  <si>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</si>
  <si>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</si>
  <si>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</si>
  <si>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</si>
  <si>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</si>
  <si>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</si>
  <si>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</si>
  <si>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</si>
  <si>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</si>
  <si>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</si>
  <si>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</si>
  <si>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</si>
  <si>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</si>
  <si>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</si>
  <si>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</si>
  <si>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</si>
  <si>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</si>
  <si>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</si>
  <si>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</si>
  <si>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</si>
  <si>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</si>
  <si>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</si>
  <si>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</si>
  <si>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</si>
  <si>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</si>
  <si>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</si>
  <si>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</si>
  <si>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</si>
  <si>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</si>
  <si>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</si>
  <si>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</si>
  <si>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</si>
  <si>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</si>
  <si>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</si>
  <si>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</si>
  <si>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</si>
  <si>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</si>
  <si>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</si>
  <si>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</si>
  <si>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</si>
  <si>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</si>
  <si>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</si>
  <si>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</si>
  <si>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</si>
  <si>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</si>
  <si>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</si>
  <si>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</si>
  <si>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</si>
  <si>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</si>
  <si>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</si>
  <si>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</si>
  <si>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</si>
  <si>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</si>
  <si>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</si>
  <si>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</si>
  <si>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</si>
  <si>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</si>
  <si>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</si>
  <si>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</si>
  <si>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</si>
  <si>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</si>
  <si>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</si>
  <si>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</si>
  <si>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</si>
  <si>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</si>
  <si>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</si>
  <si>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</si>
  <si>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</si>
  <si>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</si>
  <si>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</si>
  <si>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</si>
  <si>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</si>
  <si>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</si>
  <si>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</si>
  <si>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</si>
  <si>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</si>
  <si>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</si>
  <si>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</si>
  <si>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</si>
  <si>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</si>
  <si>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</si>
  <si>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</si>
  <si>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</si>
  <si>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</si>
  <si>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</si>
  <si>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</si>
  <si>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</si>
  <si>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</si>
  <si>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</si>
  <si>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</si>
  <si>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</si>
  <si>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</si>
  <si>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</si>
  <si>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</si>
  <si>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</si>
  <si>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</si>
  <si>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</si>
  <si>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</si>
  <si>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</si>
  <si>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</si>
  <si>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</si>
  <si>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</si>
  <si>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</si>
  <si>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</si>
  <si>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</si>
  <si>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</si>
  <si>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</si>
  <si>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</si>
  <si>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</si>
  <si>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</si>
  <si>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</si>
  <si>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</si>
  <si>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</si>
  <si>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</si>
  <si>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</si>
  <si>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</si>
  <si>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</si>
  <si>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</si>
  <si>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</si>
  <si>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</si>
  <si>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</si>
  <si>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</si>
  <si>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</si>
  <si>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</si>
  <si>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</si>
  <si>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</si>
  <si>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</si>
  <si>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</si>
  <si>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</si>
  <si>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</si>
  <si>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</si>
  <si>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</si>
  <si>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</si>
  <si>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</si>
  <si>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</si>
  <si>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</si>
  <si>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</si>
  <si>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</si>
  <si>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</si>
  <si>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</si>
  <si>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</si>
  <si>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</si>
  <si>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</si>
  <si>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</si>
  <si>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</si>
  <si>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</si>
  <si>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</si>
  <si>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</si>
  <si>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</si>
  <si>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</si>
  <si>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</si>
  <si>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</si>
  <si>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</si>
  <si>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</si>
  <si>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</si>
  <si>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</si>
  <si>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</si>
  <si>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</si>
  <si>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</si>
  <si>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</si>
  <si>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</si>
  <si>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</si>
  <si>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</si>
  <si>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</si>
  <si>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</si>
  <si>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</si>
  <si>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</si>
  <si>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</si>
  <si>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</si>
  <si>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</si>
  <si>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</si>
  <si>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</si>
  <si>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</si>
  <si>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</si>
  <si>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</si>
  <si>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</si>
  <si>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</si>
  <si>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</si>
  <si>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</si>
  <si>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</si>
  <si>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</si>
  <si>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</si>
  <si>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</si>
  <si>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</si>
  <si>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</si>
  <si>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</si>
  <si>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</si>
  <si>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</si>
  <si>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</si>
  <si>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</si>
  <si>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</si>
  <si>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</si>
  <si>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</si>
  <si>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</si>
  <si>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</si>
  <si>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</si>
  <si>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</si>
  <si>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</si>
  <si>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</si>
  <si>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</si>
  <si>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</si>
  <si>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</si>
  <si>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</si>
  <si>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</si>
  <si>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</si>
  <si>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</si>
  <si>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</si>
  <si>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</si>
  <si>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</si>
  <si>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</si>
  <si>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</si>
  <si>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</si>
  <si>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</si>
  <si>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</si>
  <si>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</si>
  <si>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</si>
  <si>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</si>
  <si>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</si>
  <si>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</si>
  <si>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</si>
  <si>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</si>
  <si>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</si>
  <si>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</si>
  <si>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</si>
  <si>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</si>
  <si>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</si>
  <si>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</si>
  <si>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</si>
  <si>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</si>
  <si>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</si>
  <si>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</si>
  <si>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</si>
  <si>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</si>
  <si>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</si>
  <si>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</si>
  <si>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</si>
  <si>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</si>
  <si>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</si>
  <si>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</si>
  <si>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</si>
  <si>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</si>
  <si>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</si>
  <si>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</si>
  <si>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</si>
  <si>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</si>
  <si>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</si>
  <si>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</si>
  <si>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</si>
  <si>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</si>
  <si>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</si>
  <si>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</si>
  <si>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</si>
  <si>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</si>
  <si>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</si>
  <si>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</si>
  <si>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</si>
  <si>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</si>
  <si>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</si>
  <si>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</si>
  <si>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</si>
  <si>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</si>
  <si>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</si>
  <si>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</si>
  <si>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</si>
  <si>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</si>
  <si>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</si>
  <si>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</si>
  <si>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</si>
  <si>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</si>
  <si>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</si>
  <si>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</si>
  <si>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</si>
  <si>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</si>
  <si>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</si>
  <si>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</si>
  <si>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</si>
  <si>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</si>
  <si>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</si>
  <si>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</si>
  <si>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</si>
  <si>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</si>
  <si>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</si>
  <si>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</si>
  <si>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</si>
  <si>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</si>
  <si>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</si>
  <si>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</si>
  <si>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</si>
  <si>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</si>
  <si>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</si>
  <si>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</si>
  <si>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</si>
  <si>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</si>
  <si>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</si>
  <si>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</si>
  <si>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</si>
  <si>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</si>
  <si>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</si>
  <si>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</si>
  <si>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</si>
  <si>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</si>
  <si>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</si>
  <si>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</si>
  <si>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</si>
  <si>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</si>
  <si>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</si>
  <si>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</si>
  <si>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</si>
  <si>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</si>
  <si>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</si>
  <si>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</si>
  <si>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</si>
  <si>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</si>
  <si>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</si>
  <si>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</si>
  <si>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</si>
  <si>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</si>
  <si>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</si>
  <si>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</si>
  <si>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</si>
  <si>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</si>
  <si>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</si>
  <si>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</si>
  <si>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</si>
  <si>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</si>
  <si>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</si>
  <si>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</si>
  <si>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</si>
  <si>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</si>
  <si>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</si>
  <si>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</si>
  <si>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</si>
  <si>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</si>
  <si>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</si>
  <si>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</si>
  <si>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</si>
  <si>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</si>
  <si>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</si>
  <si>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</si>
  <si>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</si>
  <si>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</si>
  <si>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</si>
  <si>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</si>
  <si>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</si>
  <si>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</si>
  <si>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</si>
  <si>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</si>
  <si>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</si>
  <si>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</si>
  <si>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</si>
  <si>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</si>
  <si>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</si>
  <si>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</si>
  <si>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</si>
  <si>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</si>
  <si>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</si>
  <si>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</si>
  <si>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</si>
  <si>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</si>
  <si>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</si>
  <si>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</si>
  <si>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</si>
  <si>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</si>
  <si>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</si>
  <si>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</si>
  <si>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</si>
  <si>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</si>
  <si>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</si>
  <si>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</si>
  <si>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</si>
  <si>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</si>
  <si>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</si>
  <si>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</si>
  <si>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</si>
  <si>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</si>
  <si>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</si>
  <si>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</si>
  <si>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</si>
  <si>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</si>
  <si>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</si>
  <si>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</si>
  <si>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</si>
  <si>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</si>
  <si>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</si>
  <si>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</si>
  <si>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</si>
  <si>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</si>
  <si>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</si>
  <si>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</si>
  <si>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</si>
  <si>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</si>
  <si>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</si>
  <si>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</si>
  <si>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</si>
  <si>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</si>
  <si>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</si>
  <si>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</si>
  <si>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</si>
  <si>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</si>
  <si>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</si>
  <si>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</si>
  <si>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</si>
  <si>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</si>
  <si>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</si>
  <si>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</si>
  <si>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</si>
  <si>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</si>
  <si>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</si>
  <si>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</si>
  <si>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</si>
  <si>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</si>
  <si>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</si>
  <si>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</si>
  <si>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</si>
  <si>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</si>
  <si>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</si>
  <si>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</si>
  <si>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</si>
  <si>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</si>
  <si>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</si>
  <si>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</si>
  <si>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</si>
  <si>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</si>
  <si>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</si>
  <si>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</si>
  <si>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</si>
  <si>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</si>
  <si>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</si>
  <si>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</si>
  <si>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</si>
  <si>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</si>
  <si>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</si>
  <si>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</si>
  <si>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</si>
  <si>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</si>
  <si>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</si>
  <si>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</si>
  <si>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</si>
  <si>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</si>
  <si>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</si>
  <si>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</si>
  <si>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</si>
  <si>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</si>
  <si>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</si>
  <si>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</si>
  <si>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</si>
  <si>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</si>
  <si>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</si>
  <si>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</si>
  <si>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</si>
  <si>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</si>
  <si>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</si>
  <si>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</si>
  <si>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</si>
  <si>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</si>
  <si>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</si>
  <si>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</si>
  <si>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</si>
  <si>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</si>
  <si>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</si>
  <si>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</si>
  <si>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</si>
  <si>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</si>
  <si>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</si>
  <si>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</si>
  <si>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</si>
  <si>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</si>
  <si>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</si>
  <si>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</si>
  <si>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</si>
  <si>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</si>
  <si>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</si>
  <si>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</si>
  <si>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</si>
  <si>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</si>
  <si>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</si>
  <si>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</si>
  <si>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</si>
  <si>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</si>
  <si>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</si>
  <si>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</si>
  <si>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</si>
  <si>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</si>
  <si>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</si>
  <si>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</si>
  <si>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</si>
  <si>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</si>
  <si>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</si>
  <si>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</si>
  <si>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</si>
  <si>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</si>
  <si>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</si>
  <si>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</si>
  <si>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</si>
  <si>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</si>
  <si>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</si>
  <si>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</si>
  <si>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</si>
  <si>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</si>
  <si>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</si>
  <si>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</si>
  <si>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</si>
  <si>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</si>
  <si>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</si>
  <si>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</si>
  <si>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</si>
  <si>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</si>
  <si>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</si>
  <si>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</si>
  <si>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</si>
  <si>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</si>
  <si>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</si>
  <si>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</si>
  <si>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</si>
  <si>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</si>
  <si>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</si>
  <si>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</si>
  <si>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</si>
  <si>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</si>
  <si>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</si>
  <si>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</si>
  <si>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</si>
  <si>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</si>
  <si>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</si>
  <si>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</si>
  <si>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</si>
  <si>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</si>
  <si>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</si>
  <si>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</si>
  <si>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</si>
  <si>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</si>
  <si>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</si>
  <si>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</si>
  <si>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</si>
  <si>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</si>
  <si>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</si>
  <si>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</si>
  <si>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</si>
  <si>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</si>
  <si>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</si>
  <si>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</si>
  <si>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</si>
  <si>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</si>
  <si>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</si>
  <si>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</si>
  <si>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</si>
  <si>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</si>
  <si>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</si>
  <si>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</si>
  <si>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</si>
  <si>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</si>
  <si>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</si>
  <si>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</si>
  <si>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</si>
  <si>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</si>
  <si>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</si>
  <si>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</si>
  <si>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</si>
  <si>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</si>
  <si>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</si>
  <si>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</si>
  <si>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</si>
  <si>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</si>
  <si>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</si>
  <si>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</si>
  <si>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</si>
  <si>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</si>
  <si>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</si>
  <si>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</si>
  <si>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</si>
  <si>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</si>
  <si>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</si>
  <si>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</si>
  <si>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</si>
  <si>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</si>
  <si>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</si>
  <si>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</si>
  <si>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</si>
  <si>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</si>
  <si>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</si>
  <si>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</si>
  <si>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</si>
  <si>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</si>
  <si>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</si>
  <si>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</si>
  <si>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</si>
  <si>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</si>
  <si>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</si>
  <si>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</si>
  <si>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</si>
  <si>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</si>
  <si>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</si>
  <si>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</si>
  <si>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</si>
  <si>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</si>
  <si>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</si>
  <si>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</si>
  <si>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</si>
  <si>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</si>
  <si>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</si>
  <si>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</si>
  <si>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</si>
  <si>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</si>
  <si>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</si>
  <si>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</si>
  <si>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</si>
  <si>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</si>
  <si>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</si>
  <si>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</si>
  <si>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</si>
  <si>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</si>
  <si>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</si>
  <si>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</si>
  <si>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</si>
  <si>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</si>
  <si>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</si>
  <si>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</si>
  <si>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</si>
  <si>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</si>
  <si>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</si>
  <si>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</si>
  <si>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</si>
  <si>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</si>
  <si>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</si>
  <si>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</si>
  <si>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</si>
  <si>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</si>
  <si>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</si>
  <si>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</si>
  <si>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</si>
  <si>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</si>
  <si>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</si>
  <si>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</si>
  <si>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</si>
  <si>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</si>
  <si>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</si>
  <si>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</si>
  <si>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</si>
  <si>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</si>
  <si>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</si>
  <si>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</si>
  <si>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</si>
  <si>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</si>
  <si>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</si>
  <si>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</si>
  <si>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</si>
  <si>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</si>
  <si>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</si>
  <si>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</si>
  <si>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</si>
  <si>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</si>
  <si>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</si>
  <si>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</si>
  <si>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</si>
  <si>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</si>
  <si>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</si>
  <si>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</si>
  <si>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</si>
  <si>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</si>
  <si>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</si>
  <si>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</si>
  <si>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</si>
  <si>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</si>
  <si>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</si>
  <si>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</si>
  <si>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</si>
  <si>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</si>
  <si>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</si>
  <si>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</si>
  <si>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</si>
  <si>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</si>
  <si>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</si>
  <si>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</si>
  <si>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</si>
  <si>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</si>
  <si>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</si>
  <si>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</si>
  <si>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</si>
  <si>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</si>
  <si>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</si>
  <si>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</si>
  <si>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</si>
  <si>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</si>
  <si>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</si>
  <si>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</si>
  <si>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</si>
  <si>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</si>
  <si>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</si>
  <si>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</si>
  <si>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</si>
  <si>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</si>
  <si>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</si>
  <si>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</si>
  <si>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</si>
  <si>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</si>
  <si>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</si>
  <si>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</si>
  <si>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</si>
  <si>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</si>
  <si>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</si>
  <si>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</si>
  <si>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</si>
  <si>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</si>
  <si>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</si>
  <si>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</si>
  <si>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</si>
  <si>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</si>
  <si>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</si>
  <si>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</si>
  <si>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</si>
  <si>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</si>
  <si>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</si>
  <si>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</si>
  <si>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</si>
  <si>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</si>
  <si>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</si>
  <si>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</si>
  <si>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</si>
  <si>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</si>
  <si>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</si>
  <si>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</si>
  <si>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</si>
  <si>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</si>
  <si>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</si>
  <si>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</si>
  <si>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</si>
  <si>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</si>
  <si>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</si>
  <si>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</si>
  <si>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</si>
  <si>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</si>
  <si>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</si>
  <si>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</si>
  <si>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</si>
  <si>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</si>
  <si>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</si>
  <si>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</si>
  <si>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</si>
  <si>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</si>
  <si>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</si>
  <si>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</si>
  <si>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</si>
  <si>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</si>
  <si>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</si>
  <si>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</si>
  <si>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</si>
  <si>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</si>
  <si>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</si>
  <si>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</si>
  <si>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</si>
  <si>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</si>
  <si>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</si>
  <si>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</si>
  <si>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</si>
  <si>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</si>
  <si>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</si>
  <si>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</si>
  <si>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</si>
  <si>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</si>
  <si>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</si>
  <si>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</si>
  <si>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</si>
  <si>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</si>
  <si>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</si>
  <si>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</si>
  <si>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</si>
  <si>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</si>
  <si>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</si>
  <si>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</si>
  <si>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</si>
  <si>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</si>
  <si>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</si>
  <si>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</si>
  <si>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</si>
  <si>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</si>
  <si>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</si>
  <si>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</si>
  <si>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</si>
  <si>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</si>
  <si>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</si>
  <si>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</si>
  <si>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</si>
  <si>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</si>
  <si>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</si>
  <si>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</si>
  <si>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</si>
  <si>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</si>
  <si>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</si>
  <si>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</si>
  <si>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</si>
  <si>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</si>
  <si>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</si>
  <si>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</si>
  <si>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</si>
  <si>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</si>
  <si>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</si>
  <si>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</si>
  <si>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</si>
  <si>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</si>
  <si>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</si>
  <si>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</si>
  <si>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</si>
  <si>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</si>
  <si>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</si>
  <si>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</si>
  <si>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</si>
  <si>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</si>
  <si>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</si>
  <si>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</si>
  <si>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</si>
  <si>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</si>
  <si>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</si>
  <si>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</si>
  <si>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</si>
  <si>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</si>
  <si>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</si>
  <si>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</si>
  <si>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</si>
  <si>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</si>
  <si>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</si>
  <si>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</si>
  <si>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</si>
  <si>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</si>
  <si>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</si>
  <si>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</si>
  <si>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</si>
  <si>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</si>
  <si>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</si>
  <si>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</si>
  <si>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</si>
  <si>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</si>
  <si>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</si>
  <si>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</si>
  <si>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</si>
  <si>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</si>
  <si>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</si>
  <si>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</si>
  <si>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</si>
  <si>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</si>
  <si>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</si>
  <si>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</si>
  <si>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</si>
  <si>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</si>
  <si>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</si>
  <si>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</si>
  <si>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</si>
  <si>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</si>
  <si>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</si>
  <si>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</si>
  <si>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</si>
  <si>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</si>
  <si>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</si>
  <si>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</si>
  <si>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</si>
  <si>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</si>
  <si>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</si>
  <si>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</si>
  <si>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</si>
  <si>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</si>
  <si>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</si>
  <si>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</si>
  <si>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</si>
  <si>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</si>
  <si>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</si>
  <si>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</si>
  <si>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</si>
  <si>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</si>
  <si>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</si>
  <si>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</si>
  <si>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</si>
  <si>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</si>
  <si>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</si>
  <si>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</si>
  <si>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</si>
  <si>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</si>
  <si>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</si>
  <si>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</si>
  <si>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</si>
  <si>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</si>
  <si>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</si>
  <si>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</si>
  <si>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</si>
  <si>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</si>
  <si>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</si>
  <si>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</si>
  <si>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</si>
  <si>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</si>
  <si>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</si>
  <si>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</si>
  <si>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</si>
  <si>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</si>
  <si>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</si>
  <si>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</si>
  <si>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</si>
  <si>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</si>
  <si>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</si>
  <si>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</si>
  <si>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</si>
  <si>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</si>
  <si>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</si>
  <si>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</si>
  <si>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</si>
  <si>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</si>
  <si>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</si>
  <si>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</si>
  <si>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</si>
  <si>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</si>
  <si>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</si>
  <si>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</si>
  <si>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</si>
  <si>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</si>
  <si>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</si>
  <si>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</si>
  <si>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</si>
  <si>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</si>
  <si>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</si>
  <si>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</si>
  <si>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</si>
  <si>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</si>
  <si>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</si>
  <si>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</si>
  <si>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</si>
  <si>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</si>
  <si>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</si>
  <si>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</si>
  <si>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</si>
  <si>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</si>
  <si>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</si>
  <si>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</si>
  <si>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</si>
  <si>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</si>
  <si>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</si>
  <si>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</si>
  <si>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</si>
  <si>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</si>
  <si>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</si>
  <si>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</si>
  <si>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</si>
  <si>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</si>
  <si>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</si>
  <si>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</si>
  <si>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</si>
  <si>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</si>
  <si>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</si>
  <si>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</si>
  <si>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</si>
  <si>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</si>
  <si>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</si>
  <si>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</si>
  <si>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</si>
  <si>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</si>
  <si>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</si>
  <si>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</si>
  <si>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</si>
  <si>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</si>
  <si>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</si>
  <si>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</si>
  <si>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</si>
  <si>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</si>
  <si>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</si>
  <si>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</si>
  <si>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</si>
  <si>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</si>
  <si>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</si>
  <si>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</si>
  <si>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</si>
  <si>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</si>
  <si>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</si>
  <si>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</si>
  <si>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</si>
  <si>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</si>
  <si>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</si>
  <si>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</si>
  <si>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</si>
  <si>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</si>
  <si>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</si>
  <si>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</si>
  <si>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</si>
  <si>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</si>
  <si>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</si>
  <si>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</si>
  <si>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</si>
  <si>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</si>
  <si>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</si>
  <si>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</si>
  <si>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</si>
  <si>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</si>
  <si>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</si>
  <si>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</si>
  <si>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</si>
  <si>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</si>
  <si>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</si>
  <si>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</si>
  <si>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</si>
  <si>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</si>
  <si>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</si>
  <si>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</si>
  <si>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</si>
  <si>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</si>
  <si>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</si>
  <si>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</si>
  <si>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</si>
  <si>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</si>
  <si>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</si>
  <si>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</si>
  <si>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</si>
  <si>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</si>
  <si>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</si>
  <si>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</si>
  <si>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</si>
  <si>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</si>
  <si>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</si>
  <si>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</si>
  <si>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</si>
  <si>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</si>
  <si>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</si>
  <si>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</si>
  <si>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</si>
  <si>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</si>
  <si>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</si>
  <si>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</si>
  <si>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</si>
  <si>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</si>
  <si>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</si>
  <si>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</si>
  <si>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</si>
  <si>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</si>
  <si>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</si>
  <si>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</si>
  <si>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</si>
  <si>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</si>
  <si>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</si>
  <si>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</si>
  <si>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</si>
  <si>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</si>
  <si>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</si>
  <si>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</si>
  <si>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</si>
  <si>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</si>
  <si>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</si>
  <si>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</si>
  <si>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</si>
  <si>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</si>
  <si>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</si>
  <si>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</si>
  <si>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</si>
  <si>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</si>
  <si>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</si>
  <si>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</si>
  <si>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</si>
  <si>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</si>
  <si>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</si>
  <si>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</si>
  <si>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</si>
  <si>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</si>
  <si>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</si>
  <si>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</si>
  <si>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</si>
  <si>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</si>
  <si>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</si>
  <si>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</si>
  <si>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</si>
  <si>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</si>
  <si>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</si>
  <si>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</si>
  <si>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</si>
  <si>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</si>
  <si>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</si>
  <si>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</si>
  <si>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</si>
  <si>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</si>
  <si>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</si>
  <si>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</si>
  <si>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</si>
  <si>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</si>
  <si>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</si>
  <si>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</si>
  <si>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</si>
  <si>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</si>
  <si>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</si>
  <si>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</si>
  <si>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</si>
  <si>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</si>
  <si>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</si>
  <si>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</si>
  <si>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</si>
  <si>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</si>
  <si>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</si>
  <si>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</si>
  <si>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</si>
  <si>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</si>
  <si>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</si>
  <si>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</si>
  <si>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</si>
  <si>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</si>
  <si>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</si>
  <si>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</si>
  <si>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</si>
  <si>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</si>
  <si>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</si>
  <si>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</si>
  <si>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</si>
  <si>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</si>
  <si>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</si>
  <si>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</si>
  <si>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</si>
  <si>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</si>
  <si>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</si>
  <si>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</si>
  <si>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</si>
  <si>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</si>
  <si>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</si>
  <si>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</si>
  <si>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</si>
  <si>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</si>
  <si>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</si>
  <si>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</si>
  <si>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</si>
  <si>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</si>
  <si>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</si>
  <si>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</si>
  <si>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</si>
  <si>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</si>
  <si>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</si>
  <si>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</si>
  <si>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</si>
  <si>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</si>
  <si>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</si>
  <si>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</si>
  <si>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</si>
  <si>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</si>
  <si>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</si>
  <si>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</si>
  <si>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</si>
  <si>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</si>
  <si>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</si>
  <si>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</si>
  <si>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</si>
  <si>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</si>
  <si>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</si>
  <si>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</si>
  <si>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</si>
  <si>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</si>
  <si>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</si>
  <si>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</si>
  <si>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</si>
  <si>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</si>
  <si>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</si>
  <si>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</si>
  <si>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</si>
  <si>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</si>
  <si>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</si>
  <si>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</si>
  <si>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</si>
  <si>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</si>
  <si>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</si>
  <si>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</si>
  <si>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</si>
  <si>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</si>
  <si>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</si>
  <si>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</si>
  <si>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</si>
  <si>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</si>
  <si>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</si>
  <si>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</si>
  <si>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</si>
  <si>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</si>
  <si>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</si>
  <si>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</si>
  <si>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</si>
  <si>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</si>
  <si>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</si>
  <si>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</si>
  <si>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</si>
  <si>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</si>
  <si>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</si>
  <si>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</si>
  <si>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</si>
  <si>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</si>
  <si>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</si>
  <si>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</si>
  <si>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</si>
  <si>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</si>
  <si>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</si>
  <si>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</si>
  <si>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</si>
  <si>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</si>
  <si>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</si>
  <si>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</si>
  <si>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</si>
  <si>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</si>
  <si>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</si>
  <si>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</si>
  <si>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</si>
  <si>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</si>
  <si>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</si>
  <si>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</si>
  <si>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</si>
  <si>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</si>
  <si>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</si>
  <si>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</si>
  <si>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</si>
  <si>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</si>
  <si>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</si>
  <si>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</si>
  <si>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</si>
  <si>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</si>
  <si>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</si>
  <si>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</si>
  <si>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</si>
  <si>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</si>
  <si>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</si>
  <si>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</si>
  <si>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</si>
  <si>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</si>
  <si>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</si>
  <si>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</si>
  <si>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</si>
  <si>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</si>
  <si>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</si>
  <si>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</si>
  <si>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</si>
  <si>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</si>
  <si>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</si>
  <si>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</si>
  <si>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</si>
  <si>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</si>
  <si>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</si>
  <si>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</si>
  <si>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</si>
  <si>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</si>
  <si>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</si>
  <si>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</si>
  <si>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</si>
  <si>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</si>
  <si>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</si>
  <si>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</si>
  <si>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</si>
  <si>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</si>
  <si>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</si>
  <si>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</si>
  <si>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</si>
  <si>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</si>
  <si>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</si>
  <si>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</si>
  <si>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</si>
  <si>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</si>
  <si>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</si>
  <si>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</si>
  <si>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</si>
  <si>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</si>
  <si>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</si>
  <si>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</si>
  <si>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</si>
  <si>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</si>
  <si>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</si>
  <si>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</si>
  <si>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</si>
  <si>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</si>
  <si>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</si>
  <si>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</si>
  <si>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</si>
  <si>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</si>
  <si>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</si>
  <si>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</si>
  <si>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</si>
  <si>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</si>
  <si>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</si>
  <si>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</si>
  <si>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</si>
  <si>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</si>
  <si>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</si>
  <si>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</si>
  <si>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</si>
  <si>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</si>
  <si>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</si>
  <si>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</si>
  <si>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</si>
  <si>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</si>
  <si>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</si>
  <si>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</si>
  <si>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</si>
  <si>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</si>
  <si>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</si>
  <si>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</si>
  <si>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</si>
  <si>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</si>
  <si>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</si>
  <si>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</si>
  <si>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</si>
  <si>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</si>
  <si>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</si>
  <si>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</si>
  <si>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</si>
  <si>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</si>
  <si>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</si>
  <si>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</si>
  <si>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</si>
  <si>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</si>
  <si>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</si>
  <si>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</si>
  <si>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</si>
  <si>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</si>
  <si>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</si>
  <si>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</si>
  <si>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</si>
  <si>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</si>
  <si>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</si>
  <si>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</si>
  <si>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</si>
  <si>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</si>
  <si>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</si>
  <si>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</si>
  <si>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</si>
  <si>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</si>
  <si>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</si>
  <si>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</si>
  <si>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</si>
  <si>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</si>
  <si>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</si>
  <si>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</si>
  <si>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</si>
  <si>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</si>
  <si>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</si>
  <si>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</si>
  <si>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</si>
  <si>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</si>
  <si>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</si>
  <si>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</si>
  <si>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</si>
  <si>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</si>
  <si>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</si>
  <si>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</si>
  <si>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</si>
  <si>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</si>
  <si>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</si>
  <si>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</si>
  <si>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</si>
  <si>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</si>
  <si>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</si>
  <si>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</si>
  <si>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</si>
  <si>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</si>
  <si>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</si>
  <si>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</si>
  <si>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</si>
  <si>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</si>
  <si>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</si>
  <si>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</si>
  <si>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</si>
  <si>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</si>
  <si>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</si>
  <si>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</si>
  <si>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</si>
  <si>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</si>
  <si>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</si>
  <si>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</si>
  <si>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</si>
  <si>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</si>
  <si>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</si>
  <si>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</si>
  <si>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</si>
  <si>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</si>
  <si>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</si>
  <si>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</si>
  <si>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</si>
  <si>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</si>
  <si>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</si>
  <si>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</si>
  <si>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</si>
  <si>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</si>
  <si>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</si>
  <si>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</si>
  <si>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</si>
  <si>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</si>
  <si>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</si>
  <si>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</si>
  <si>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</si>
  <si>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</si>
  <si>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</si>
  <si>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</si>
  <si>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</si>
  <si>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</si>
  <si>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</si>
  <si>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</si>
  <si>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</si>
  <si>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</si>
  <si>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</si>
  <si>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</si>
  <si>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</si>
  <si>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</si>
  <si>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</si>
  <si>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</si>
  <si>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</si>
  <si>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</si>
  <si>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</si>
  <si>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</si>
  <si>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</si>
  <si>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</si>
  <si>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</si>
  <si>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</si>
  <si>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</si>
  <si>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</si>
  <si>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</si>
  <si>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</si>
  <si>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</si>
  <si>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</si>
  <si>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</si>
  <si>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</si>
  <si>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</si>
  <si>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</si>
  <si>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</si>
  <si>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</si>
  <si>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</si>
  <si>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</si>
  <si>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</si>
  <si>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</si>
  <si>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</si>
  <si>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</si>
  <si>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</si>
  <si>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</si>
  <si>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</si>
  <si>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</si>
  <si>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</si>
  <si>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</si>
  <si>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</si>
  <si>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</si>
  <si>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</si>
  <si>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</si>
  <si>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</si>
  <si>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</si>
  <si>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</si>
  <si>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</si>
  <si>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</si>
  <si>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</si>
  <si>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</si>
  <si>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</si>
  <si>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</si>
  <si>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</si>
  <si>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</si>
  <si>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</si>
  <si>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</si>
  <si>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</si>
  <si>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</si>
  <si>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</si>
  <si>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</si>
  <si>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</si>
  <si>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</si>
  <si>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</si>
  <si>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</si>
  <si>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</si>
  <si>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</si>
  <si>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</si>
  <si>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</si>
  <si>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</si>
  <si>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</si>
  <si>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</si>
  <si>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</si>
  <si>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</si>
  <si>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</si>
  <si>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</si>
  <si>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</si>
  <si>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</si>
  <si>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</si>
  <si>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</si>
  <si>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</si>
  <si>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</si>
  <si>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</si>
  <si>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</si>
  <si>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</si>
  <si>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</si>
  <si>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</si>
  <si>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</si>
  <si>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</si>
  <si>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</si>
  <si>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</si>
  <si>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</si>
  <si>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</si>
  <si>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</si>
  <si>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</si>
  <si>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</si>
  <si>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</si>
  <si>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</si>
  <si>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</si>
  <si>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</si>
  <si>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</si>
  <si>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</si>
  <si>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</si>
  <si>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</si>
  <si>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</si>
  <si>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</si>
  <si>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</si>
  <si>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</si>
  <si>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</si>
  <si>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</si>
  <si>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</si>
  <si>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</si>
  <si>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</si>
  <si>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</si>
  <si>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</si>
  <si>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</si>
  <si>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</si>
  <si>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</si>
  <si>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</si>
  <si>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</si>
  <si>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</si>
  <si>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</si>
  <si>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</si>
  <si>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</si>
  <si>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</si>
  <si>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</si>
  <si>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</si>
  <si>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</si>
  <si>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</si>
  <si>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</si>
  <si>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</si>
  <si>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</si>
  <si>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</si>
  <si>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</si>
  <si>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</si>
  <si>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</si>
  <si>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</si>
  <si>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</si>
  <si>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</si>
  <si>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</si>
  <si>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</si>
  <si>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</si>
  <si>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</si>
  <si>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</si>
  <si>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</si>
  <si>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</si>
  <si>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</si>
  <si>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</si>
  <si>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</si>
  <si>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</si>
  <si>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</si>
  <si>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</si>
  <si>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</si>
  <si>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</si>
  <si>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</si>
  <si>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</si>
  <si>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</si>
  <si>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</si>
  <si>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</si>
  <si>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</si>
  <si>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</si>
  <si>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</si>
  <si>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</si>
  <si>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</si>
  <si>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</si>
  <si>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</si>
  <si>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</si>
  <si>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</si>
  <si>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</si>
  <si>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</si>
  <si>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</si>
  <si>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</si>
  <si>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</si>
  <si>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</si>
  <si>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</si>
  <si>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</si>
  <si>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</si>
  <si>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</si>
  <si>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</si>
  <si>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</si>
  <si>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</si>
  <si>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</si>
  <si>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</si>
  <si>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</si>
  <si>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</si>
  <si>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</si>
  <si>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</si>
  <si>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</si>
  <si>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</si>
  <si>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</si>
  <si>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</si>
  <si>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</si>
  <si>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</si>
  <si>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</si>
  <si>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</si>
  <si>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</si>
  <si>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</si>
  <si>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</si>
  <si>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</si>
  <si>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</si>
  <si>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</si>
  <si>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</si>
  <si>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</si>
  <si>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</si>
  <si>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</si>
  <si>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</si>
  <si>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</si>
  <si>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</si>
  <si>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</si>
  <si>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</si>
  <si>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</si>
  <si>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</si>
  <si>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</si>
  <si>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</si>
  <si>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</si>
  <si>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</si>
  <si>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</si>
  <si>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</si>
  <si>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</si>
  <si>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</si>
  <si>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</si>
  <si>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</si>
  <si>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</si>
  <si>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</si>
  <si>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</si>
  <si>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</si>
  <si>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</si>
  <si>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</si>
  <si>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</si>
  <si>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</si>
  <si>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</si>
  <si>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</si>
  <si>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</si>
  <si>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</si>
  <si>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</si>
  <si>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</si>
  <si>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</si>
  <si>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</si>
  <si>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</si>
  <si>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</si>
  <si>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</si>
  <si>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</si>
  <si>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</si>
  <si>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</si>
  <si>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</si>
  <si>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</si>
  <si>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</si>
  <si>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</si>
  <si>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</si>
  <si>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</si>
  <si>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</si>
  <si>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</si>
  <si>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</si>
  <si>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</si>
  <si>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</si>
  <si>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</si>
  <si>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</si>
  <si>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</si>
  <si>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</si>
  <si>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</si>
  <si>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</si>
  <si>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</si>
  <si>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</si>
  <si>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</si>
  <si>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</si>
  <si>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</si>
  <si>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</si>
  <si>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</si>
  <si>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</si>
  <si>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</si>
  <si>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</si>
  <si>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</si>
  <si>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</si>
  <si>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</si>
  <si>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</si>
  <si>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</si>
  <si>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</si>
  <si>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</si>
  <si>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</si>
  <si>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</si>
  <si>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</si>
  <si>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</si>
  <si>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</si>
  <si>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</si>
  <si>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</si>
  <si>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</si>
  <si>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</si>
  <si>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</si>
  <si>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</si>
  <si>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</si>
  <si>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</si>
  <si>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</si>
  <si>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</si>
  <si>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</si>
  <si>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</si>
  <si>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</si>
  <si>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</si>
  <si>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</si>
  <si>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</si>
  <si>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</si>
  <si>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</si>
  <si>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</si>
  <si>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</si>
  <si>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</si>
  <si>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</si>
  <si>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</si>
  <si>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</si>
  <si>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</si>
  <si>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</si>
  <si>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</si>
  <si>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</si>
  <si>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</si>
  <si>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</si>
  <si>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</si>
  <si>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</si>
  <si>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</si>
  <si>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</si>
  <si>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</si>
  <si>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</si>
  <si>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</si>
  <si>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</si>
  <si>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</si>
  <si>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</si>
  <si>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</si>
  <si>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</si>
  <si>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</si>
  <si>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</si>
  <si>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</si>
  <si>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</si>
  <si>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</si>
  <si>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</si>
  <si>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</si>
  <si>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</si>
  <si>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</si>
  <si>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</si>
  <si>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</si>
  <si>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</si>
  <si>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</si>
  <si>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</si>
  <si>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</si>
  <si>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</si>
  <si>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</si>
  <si>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</si>
  <si>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</si>
  <si>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</si>
  <si>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</si>
  <si>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</si>
  <si>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</si>
  <si>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</si>
  <si>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</si>
  <si>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</si>
  <si>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</si>
  <si>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</si>
  <si>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</si>
  <si>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</si>
  <si>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</si>
  <si>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</si>
  <si>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</si>
  <si>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</si>
  <si>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</si>
  <si>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</si>
  <si>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</si>
  <si>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</si>
  <si>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</si>
  <si>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</si>
  <si>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</si>
  <si>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</si>
  <si>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</si>
  <si>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</si>
  <si>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</si>
  <si>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</si>
  <si>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</si>
  <si>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</si>
  <si>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</si>
  <si>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</si>
  <si>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</si>
  <si>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</si>
  <si>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</si>
  <si>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</si>
  <si>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</si>
  <si>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</si>
  <si>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</si>
  <si>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</si>
  <si>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</si>
  <si>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</si>
  <si>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</si>
  <si>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</si>
  <si>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</si>
  <si>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</si>
  <si>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</si>
  <si>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</si>
  <si>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</si>
  <si>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</si>
  <si>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</si>
  <si>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</si>
  <si>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</si>
  <si>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</si>
  <si>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</si>
  <si>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</si>
  <si>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</si>
  <si>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</si>
  <si>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</si>
  <si>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</si>
  <si>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</si>
  <si>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</si>
  <si>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</si>
  <si>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</si>
  <si>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</si>
  <si>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</si>
  <si>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</si>
  <si>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</si>
  <si>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</si>
  <si>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</si>
  <si>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</si>
  <si>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</si>
  <si>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</si>
  <si>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</si>
  <si>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</si>
  <si>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</si>
  <si>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</si>
  <si>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</si>
  <si>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</si>
  <si>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</si>
  <si>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</si>
  <si>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</si>
  <si>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</si>
  <si>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</si>
  <si>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</si>
  <si>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</si>
  <si>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</si>
  <si>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</si>
  <si>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</si>
  <si>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</si>
  <si>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</si>
  <si>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</si>
  <si>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</si>
  <si>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</si>
  <si>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</si>
  <si>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</si>
  <si>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</si>
  <si>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</si>
  <si>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</si>
  <si>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</si>
  <si>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</si>
  <si>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</si>
  <si>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</si>
  <si>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</si>
  <si>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</si>
  <si>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</si>
  <si>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</si>
  <si>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</si>
  <si>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</si>
  <si>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</si>
  <si>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</si>
  <si>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</si>
  <si>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</si>
  <si>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</si>
  <si>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</si>
  <si>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</si>
  <si>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</si>
  <si>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</si>
  <si>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</si>
  <si>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</si>
  <si>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</si>
  <si>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</si>
  <si>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</si>
  <si>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</si>
  <si>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</si>
  <si>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</si>
  <si>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</si>
  <si>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</si>
  <si>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</si>
  <si>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</si>
  <si>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</si>
  <si>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</si>
  <si>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</si>
  <si>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</si>
  <si>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</si>
  <si>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</si>
  <si>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</si>
  <si>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</si>
  <si>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</si>
  <si>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</si>
  <si>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</si>
  <si>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</si>
  <si>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</si>
  <si>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</si>
  <si>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</si>
  <si>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</si>
  <si>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</si>
  <si>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</si>
  <si>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</si>
  <si>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</si>
  <si>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</si>
  <si>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</si>
  <si>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</si>
  <si>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</si>
  <si>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</si>
  <si>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</si>
  <si>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</si>
  <si>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</si>
  <si>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</si>
  <si>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</si>
  <si>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</si>
  <si>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</si>
  <si>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</si>
  <si>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</si>
  <si>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</si>
  <si>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</si>
  <si>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</si>
  <si>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</si>
  <si>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</si>
  <si>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</si>
  <si>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</si>
  <si>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</si>
  <si>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</si>
  <si>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</si>
  <si>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</si>
  <si>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</si>
  <si>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</si>
  <si>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</si>
  <si>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</si>
  <si>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</si>
  <si>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</si>
  <si>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</si>
  <si>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</si>
  <si>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</si>
  <si>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</si>
  <si>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</si>
  <si>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</si>
  <si>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</si>
  <si>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</si>
  <si>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</si>
  <si>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</si>
  <si>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</si>
  <si>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</si>
  <si>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</si>
  <si>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</si>
  <si>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</si>
  <si>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</si>
  <si>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</si>
  <si>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</si>
  <si>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</si>
  <si>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</si>
  <si>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</si>
  <si>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</si>
  <si>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</si>
  <si>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</si>
  <si>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</si>
  <si>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</si>
  <si>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</si>
  <si>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</si>
  <si>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</si>
  <si>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</si>
  <si>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</si>
  <si>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</si>
  <si>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</si>
  <si>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</si>
  <si>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</si>
  <si>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</si>
  <si>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</si>
  <si>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</si>
  <si>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</si>
  <si>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</si>
  <si>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</si>
  <si>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</si>
  <si>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</si>
  <si>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</si>
  <si>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</si>
  <si>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</si>
  <si>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</si>
  <si>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</si>
  <si>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</si>
  <si>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</si>
  <si>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</si>
  <si>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</si>
  <si>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</si>
  <si>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</si>
  <si>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</si>
  <si>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</si>
  <si>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</si>
  <si>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</si>
  <si>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</si>
  <si>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</si>
  <si>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</si>
  <si>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</si>
  <si>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</si>
  <si>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</si>
  <si>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</si>
  <si>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</si>
  <si>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</si>
  <si>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</si>
  <si>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</si>
  <si>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</si>
  <si>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</si>
  <si>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</si>
  <si>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</si>
  <si>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</si>
  <si>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</si>
  <si>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</si>
  <si>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</si>
  <si>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</si>
  <si>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</si>
  <si>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</si>
  <si>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</si>
  <si>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</si>
  <si>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</si>
  <si>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</si>
  <si>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</si>
  <si>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</si>
  <si>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</si>
  <si>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</si>
  <si>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</si>
  <si>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</si>
  <si>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</si>
  <si>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</si>
  <si>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</si>
  <si>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</si>
  <si>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</si>
  <si>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</si>
  <si>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</si>
  <si>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</si>
  <si>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</si>
  <si>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</si>
  <si>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</si>
  <si>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</si>
  <si>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</si>
  <si>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</si>
  <si>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</si>
  <si>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</si>
  <si>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</si>
  <si>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</si>
  <si>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</si>
  <si>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</si>
  <si>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</si>
  <si>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</si>
  <si>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</si>
  <si>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</si>
  <si>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</si>
  <si>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</si>
  <si>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</si>
  <si>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</si>
  <si>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</si>
  <si>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</si>
  <si>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</si>
  <si>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</si>
  <si>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</si>
  <si>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</si>
  <si>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</si>
  <si>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</si>
  <si>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</si>
  <si>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</si>
  <si>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</si>
  <si>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</si>
  <si>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</si>
  <si>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</si>
  <si>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</si>
  <si>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</si>
  <si>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</si>
  <si>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</si>
  <si>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</si>
  <si>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</si>
  <si>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</si>
  <si>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</si>
  <si>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</si>
  <si>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</si>
  <si>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</si>
  <si>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</si>
  <si>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</si>
  <si>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</si>
  <si>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</si>
  <si>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</si>
  <si>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</si>
  <si>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</si>
  <si>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</si>
  <si>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</si>
  <si>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</si>
  <si>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</si>
  <si>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</si>
  <si>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</si>
  <si>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</si>
  <si>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</si>
  <si>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</si>
  <si>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</si>
  <si>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</si>
  <si>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</si>
  <si>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</si>
  <si>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</si>
  <si>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</si>
  <si>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</si>
  <si>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</si>
  <si>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</si>
  <si>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</si>
  <si>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</si>
  <si>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</si>
  <si>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</si>
  <si>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</si>
  <si>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</si>
  <si>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</si>
  <si>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</si>
  <si>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</si>
  <si>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</si>
  <si>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</si>
  <si>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</si>
  <si>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</si>
  <si>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</si>
  <si>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</si>
  <si>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</si>
  <si>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</si>
  <si>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</si>
  <si>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</si>
  <si>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</si>
  <si>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</si>
  <si>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</si>
  <si>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</si>
  <si>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</si>
  <si>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</si>
  <si>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</si>
  <si>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</si>
  <si>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</si>
  <si>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</si>
  <si>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</si>
  <si>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</si>
  <si>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</si>
  <si>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</si>
  <si>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</si>
  <si>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</si>
  <si>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</si>
  <si>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</si>
  <si>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</si>
  <si>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</si>
  <si>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</si>
  <si>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</si>
  <si>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</si>
  <si>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</si>
  <si>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</si>
  <si>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</si>
  <si>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</si>
  <si>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</si>
  <si>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</si>
  <si>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</si>
  <si>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</si>
  <si>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</si>
  <si>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</si>
  <si>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</si>
  <si>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</si>
  <si>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</si>
  <si>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</si>
  <si>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</si>
  <si>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</si>
  <si>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</si>
  <si>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</si>
  <si>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</si>
  <si>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</si>
  <si>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</si>
  <si>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</si>
  <si>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</si>
  <si>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</si>
  <si>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</si>
  <si>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</si>
  <si>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</si>
  <si>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</si>
  <si>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</si>
  <si>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</si>
  <si>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</si>
  <si>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</si>
  <si>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</si>
  <si>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</si>
  <si>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</si>
  <si>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</si>
  <si>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</si>
  <si>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</si>
  <si>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</si>
  <si>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</si>
  <si>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</si>
  <si>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</si>
  <si>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</si>
  <si>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</si>
  <si>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</si>
  <si>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</si>
  <si>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</si>
  <si>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</si>
  <si>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</si>
  <si>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</si>
  <si>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</si>
  <si>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</si>
  <si>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</si>
  <si>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</si>
  <si>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</si>
  <si>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</si>
  <si>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</si>
  <si>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</si>
  <si>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</si>
  <si>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</si>
  <si>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</si>
  <si>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</si>
  <si>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</si>
  <si>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</si>
  <si>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</si>
  <si>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</si>
  <si>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</si>
  <si>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</si>
  <si>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</si>
  <si>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</si>
  <si>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</si>
  <si>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</si>
  <si>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</si>
  <si>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</si>
  <si>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</si>
  <si>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</si>
  <si>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</si>
  <si>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</si>
  <si>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</si>
  <si>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</si>
  <si>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</si>
  <si>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</si>
  <si>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</si>
  <si>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</si>
  <si>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</si>
  <si>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</si>
  <si>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</si>
  <si>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</si>
  <si>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</si>
  <si>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</si>
  <si>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</si>
  <si>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</si>
  <si>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</si>
  <si>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</si>
  <si>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</si>
  <si>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</si>
  <si>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</si>
  <si>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</si>
  <si>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</si>
  <si>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</si>
  <si>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</si>
  <si>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</si>
  <si>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</si>
  <si>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</si>
  <si>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</si>
  <si>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</si>
  <si>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</si>
  <si>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</si>
  <si>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</si>
  <si>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</si>
  <si>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</si>
  <si>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</si>
  <si>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</si>
  <si>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</si>
  <si>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</si>
  <si>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</si>
  <si>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</si>
  <si>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</si>
  <si>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</si>
  <si>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</si>
  <si>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</si>
  <si>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</si>
  <si>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</si>
  <si>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</si>
  <si>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</si>
  <si>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</si>
  <si>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</si>
  <si>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</si>
  <si>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</si>
  <si>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</si>
  <si>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</si>
  <si>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</si>
  <si>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</si>
  <si>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</si>
  <si>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</si>
  <si>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</si>
  <si>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</si>
  <si>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</si>
  <si>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</si>
  <si>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</si>
  <si>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</si>
  <si>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</si>
  <si>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</si>
  <si>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</si>
  <si>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</si>
  <si>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</si>
  <si>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</si>
  <si>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</si>
  <si>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</si>
  <si>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</si>
  <si>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</si>
  <si>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</si>
  <si>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</si>
  <si>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</si>
  <si>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</si>
  <si>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</si>
  <si>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</si>
  <si>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</si>
  <si>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</si>
  <si>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</si>
  <si>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</si>
  <si>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</si>
  <si>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</si>
  <si>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</si>
  <si>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</si>
  <si>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</si>
  <si>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</si>
  <si>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</si>
  <si>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</si>
  <si>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</si>
  <si>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</si>
  <si>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</si>
  <si>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</si>
  <si>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</si>
  <si>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</si>
  <si>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</si>
  <si>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</si>
  <si>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</si>
  <si>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</si>
  <si>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</si>
  <si>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</si>
  <si>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</si>
  <si>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</si>
  <si>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</si>
  <si>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</si>
  <si>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</si>
  <si>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</si>
  <si>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</si>
  <si>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</si>
  <si>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</si>
  <si>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</si>
  <si>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</si>
  <si>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</si>
  <si>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</si>
  <si>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</si>
  <si>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</si>
  <si>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</si>
  <si>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</si>
  <si>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</si>
  <si>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</si>
  <si>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</si>
  <si>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</si>
  <si>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</si>
  <si>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</si>
  <si>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</si>
  <si>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</si>
  <si>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</si>
  <si>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</si>
  <si>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</si>
  <si>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</si>
  <si>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</si>
  <si>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</si>
  <si>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</si>
  <si>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</si>
  <si>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</si>
  <si>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</si>
  <si>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</si>
  <si>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</si>
  <si>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</si>
  <si>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</si>
  <si>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</si>
  <si>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</si>
  <si>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</si>
  <si>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</si>
  <si>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</si>
  <si>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</si>
  <si>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</si>
  <si>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</si>
  <si>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</si>
  <si>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</si>
  <si>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</si>
  <si>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</si>
  <si>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</si>
  <si>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</si>
  <si>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</si>
  <si>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</si>
  <si>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</si>
  <si>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</si>
  <si>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</si>
  <si>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</si>
  <si>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</si>
  <si>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</si>
  <si>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</si>
  <si>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</si>
  <si>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</si>
  <si>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</si>
  <si>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</si>
  <si>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</si>
  <si>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</si>
  <si>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</si>
  <si>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</si>
  <si>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</si>
  <si>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</si>
  <si>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</si>
  <si>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</si>
  <si>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</si>
  <si>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</si>
  <si>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</si>
  <si>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</si>
  <si>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</si>
  <si>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</si>
  <si>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</si>
  <si>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</si>
  <si>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</si>
  <si>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</si>
  <si>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</si>
  <si>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</si>
  <si>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</si>
  <si>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</si>
  <si>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</si>
  <si>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</si>
  <si>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</si>
  <si>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</si>
  <si>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</si>
  <si>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</si>
  <si>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</si>
  <si>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</si>
  <si>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</si>
  <si>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</si>
  <si>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</si>
  <si>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</si>
  <si>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</si>
  <si>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</si>
  <si>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</si>
  <si>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</si>
  <si>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</si>
  <si>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</si>
  <si>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</si>
  <si>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</si>
  <si>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</si>
  <si>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</si>
  <si>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</si>
  <si>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</si>
  <si>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</si>
  <si>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</si>
  <si>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</si>
  <si>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</si>
  <si>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</si>
  <si>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</si>
  <si>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</si>
  <si>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</si>
  <si>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</si>
  <si>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</si>
  <si>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</si>
  <si>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</si>
  <si>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</si>
  <si>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</si>
  <si>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</si>
  <si>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</si>
  <si>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</si>
  <si>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</si>
  <si>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</si>
  <si>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</si>
  <si>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</si>
  <si>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</si>
  <si>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</si>
  <si>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</si>
  <si>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</si>
  <si>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</si>
  <si>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</si>
  <si>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</si>
  <si>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</si>
  <si>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</si>
  <si>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</si>
  <si>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</si>
  <si>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</si>
  <si>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</si>
  <si>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</si>
  <si>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</si>
  <si>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</si>
  <si>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</si>
  <si>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</si>
  <si>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</si>
  <si>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</si>
  <si>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</si>
  <si>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</si>
  <si>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</si>
  <si>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</si>
  <si>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</si>
  <si>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</si>
  <si>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</si>
  <si>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</si>
  <si>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</si>
  <si>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</si>
  <si>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</si>
  <si>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</si>
  <si>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</si>
  <si>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</si>
  <si>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</si>
  <si>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</si>
  <si>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</si>
  <si>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</si>
  <si>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</si>
  <si>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</si>
  <si>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</si>
  <si>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</si>
  <si>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</si>
  <si>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</si>
  <si>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</si>
  <si>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</si>
  <si>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</si>
  <si>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</si>
  <si>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</si>
  <si>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</si>
  <si>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</si>
  <si>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</si>
  <si>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</si>
  <si>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</si>
  <si>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</si>
  <si>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</si>
  <si>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</si>
  <si>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</si>
  <si>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</si>
  <si>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</si>
  <si>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</si>
  <si>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</si>
  <si>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</si>
  <si>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</si>
  <si>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</si>
  <si>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</si>
  <si>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</si>
  <si>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</si>
  <si>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</si>
  <si>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</si>
  <si>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</si>
  <si>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</si>
  <si>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</si>
  <si>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</si>
  <si>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</si>
  <si>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</si>
  <si>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</si>
  <si>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</si>
  <si>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</si>
  <si>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</si>
  <si>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</si>
  <si>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</si>
  <si>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</si>
  <si>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</si>
  <si>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</si>
  <si>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</si>
  <si>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</si>
  <si>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</si>
  <si>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</si>
  <si>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</si>
  <si>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</si>
  <si>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</si>
  <si>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</si>
  <si>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</si>
  <si>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</si>
  <si>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</si>
  <si>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</si>
  <si>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</si>
  <si>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</si>
  <si>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</si>
  <si>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</si>
  <si>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</si>
  <si>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</si>
  <si>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</si>
  <si>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</si>
  <si>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</si>
  <si>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</si>
  <si>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</si>
  <si>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</si>
  <si>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</si>
  <si>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</si>
  <si>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</si>
  <si>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</si>
  <si>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</si>
  <si>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</si>
  <si>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</si>
  <si>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</si>
  <si>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</si>
  <si>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</si>
  <si>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</si>
  <si>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</si>
  <si>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</si>
  <si>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</si>
  <si>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</si>
  <si>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</si>
  <si>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</si>
  <si>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</si>
  <si>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</si>
  <si>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</si>
  <si>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</si>
  <si>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</si>
  <si>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</si>
  <si>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</si>
  <si>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</si>
  <si>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</si>
  <si>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</si>
  <si>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</si>
  <si>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</si>
  <si>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</si>
  <si>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</si>
  <si>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</si>
  <si>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</si>
  <si>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</si>
  <si>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</si>
  <si>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</si>
  <si>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</si>
  <si>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</si>
  <si>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</si>
  <si>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</si>
  <si>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</si>
  <si>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</si>
  <si>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</si>
  <si>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</si>
  <si>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</si>
  <si>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</si>
  <si>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</si>
  <si>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</si>
  <si>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</si>
  <si>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</si>
  <si>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</si>
  <si>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</si>
  <si>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</si>
  <si>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</si>
  <si>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</si>
  <si>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</si>
  <si>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</si>
  <si>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</si>
  <si>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</si>
  <si>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</si>
  <si>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</si>
  <si>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</si>
  <si>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</si>
  <si>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</si>
  <si>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</si>
  <si>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</si>
  <si>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</si>
  <si>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</si>
  <si>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</si>
  <si>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</si>
  <si>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</si>
  <si>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</si>
  <si>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</si>
  <si>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</si>
  <si>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</si>
  <si>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</si>
  <si>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</si>
  <si>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</si>
  <si>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</si>
  <si>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</si>
  <si>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</si>
  <si>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</si>
  <si>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</si>
  <si>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</si>
  <si>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</si>
  <si>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</si>
  <si>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</si>
  <si>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</si>
  <si>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</si>
  <si>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</si>
  <si>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</si>
  <si>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</si>
  <si>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</si>
  <si>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</si>
  <si>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</si>
  <si>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</si>
  <si>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</si>
  <si>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</si>
  <si>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</si>
  <si>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</si>
  <si>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</si>
  <si>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</si>
  <si>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</si>
  <si>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</si>
  <si>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</si>
  <si>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</si>
  <si>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</si>
  <si>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</si>
  <si>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</si>
  <si>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</si>
  <si>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</si>
  <si>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</si>
  <si>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</si>
  <si>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</si>
  <si>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</si>
  <si>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</si>
  <si>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</si>
  <si>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</si>
  <si>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</si>
  <si>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</si>
  <si>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</si>
  <si>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</si>
  <si>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</si>
  <si>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</si>
  <si>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</si>
  <si>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</si>
  <si>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</si>
  <si>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</si>
  <si>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</si>
  <si>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</si>
  <si>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</si>
  <si>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</si>
  <si>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</si>
  <si>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</si>
  <si>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</si>
  <si>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</si>
  <si>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</si>
  <si>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</si>
  <si>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</si>
  <si>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</si>
  <si>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</si>
  <si>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</si>
  <si>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</si>
  <si>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</si>
  <si>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</si>
  <si>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</si>
  <si>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</si>
  <si>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</si>
  <si>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</si>
  <si>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</si>
  <si>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</si>
  <si>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</si>
  <si>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</si>
  <si>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</si>
  <si>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</si>
  <si>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</si>
  <si>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</si>
  <si>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</si>
  <si>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</si>
  <si>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</si>
  <si>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</si>
  <si>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</si>
  <si>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</si>
  <si>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</si>
  <si>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</si>
  <si>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</si>
  <si>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</si>
  <si>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</si>
  <si>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</si>
  <si>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</si>
  <si>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</si>
  <si>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</si>
  <si>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</si>
  <si>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</si>
  <si>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</si>
  <si>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</si>
  <si>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</si>
  <si>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</si>
  <si>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</si>
  <si>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</si>
  <si>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</si>
  <si>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</si>
  <si>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</si>
  <si>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</si>
  <si>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</si>
  <si>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</si>
  <si>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</si>
  <si>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</si>
  <si>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</si>
  <si>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</si>
  <si>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</si>
  <si>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</si>
  <si>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</si>
  <si>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</si>
  <si>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</si>
  <si>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</si>
  <si>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</si>
  <si>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</si>
  <si>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</si>
  <si>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</si>
  <si>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</si>
  <si>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</si>
  <si>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</si>
  <si>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</si>
  <si>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</si>
  <si>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</si>
  <si>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</si>
  <si>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</si>
  <si>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</si>
  <si>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</si>
  <si>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</si>
  <si>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</si>
  <si>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</si>
  <si>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</si>
  <si>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</si>
  <si>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</si>
  <si>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</si>
  <si>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</si>
  <si>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</si>
  <si>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</si>
  <si>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</si>
  <si>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</si>
  <si>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</si>
  <si>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</si>
  <si>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</si>
  <si>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</si>
  <si>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</si>
  <si>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</si>
  <si>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</si>
  <si>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</si>
  <si>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</si>
  <si>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</si>
  <si>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</si>
  <si>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</si>
  <si>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</si>
  <si>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</si>
  <si>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</si>
  <si>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</si>
  <si>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</si>
  <si>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</si>
  <si>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</si>
  <si>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</si>
  <si>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</si>
  <si>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</si>
  <si>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</si>
  <si>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</si>
  <si>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</si>
  <si>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</si>
  <si>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</si>
  <si>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</si>
  <si>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</si>
  <si>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</si>
  <si>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</si>
  <si>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</si>
  <si>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</si>
  <si>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</si>
  <si>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</si>
  <si>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</si>
  <si>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</si>
  <si>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</si>
  <si>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</si>
  <si>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</si>
  <si>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</si>
  <si>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</si>
  <si>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</si>
  <si>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</si>
  <si>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</si>
  <si>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</si>
  <si>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</si>
  <si>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</si>
  <si>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</si>
  <si>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</si>
  <si>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</si>
  <si>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</si>
  <si>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</si>
  <si>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</si>
  <si>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</si>
  <si>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</si>
  <si>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</si>
  <si>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</si>
  <si>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</si>
  <si>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</si>
  <si>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</si>
  <si>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</si>
  <si>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</si>
  <si>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</si>
  <si>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</si>
  <si>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</si>
  <si>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</si>
  <si>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</si>
  <si>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</si>
  <si>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</si>
  <si>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</si>
  <si>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</si>
  <si>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</si>
  <si>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</si>
  <si>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</si>
  <si>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</si>
  <si>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</si>
  <si>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</si>
  <si>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</si>
  <si>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</si>
  <si>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</si>
  <si>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</si>
  <si>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</si>
  <si>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</si>
  <si>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</si>
  <si>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</si>
  <si>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</si>
  <si>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</si>
  <si>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</si>
  <si>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</si>
  <si>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</si>
  <si>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</si>
  <si>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</si>
  <si>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</si>
  <si>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</si>
  <si>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</si>
  <si>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</si>
  <si>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</si>
  <si>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</si>
  <si>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</si>
  <si>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</si>
  <si>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</si>
  <si>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</si>
  <si>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</si>
  <si>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</si>
  <si>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</si>
  <si>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</si>
  <si>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</si>
  <si>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</si>
  <si>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</si>
  <si>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</si>
  <si>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</si>
  <si>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</si>
  <si>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</si>
  <si>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</si>
  <si>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</si>
  <si>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</si>
  <si>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</si>
  <si>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</si>
  <si>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</si>
  <si>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</si>
  <si>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</si>
  <si>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</si>
  <si>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</si>
  <si>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</si>
  <si>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</si>
  <si>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</si>
  <si>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</si>
  <si>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</si>
  <si>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</si>
  <si>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</si>
  <si>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</si>
  <si>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</si>
  <si>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</si>
  <si>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</si>
  <si>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</si>
  <si>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</si>
  <si>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</si>
  <si>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</si>
  <si>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</si>
  <si>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</si>
  <si>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</si>
  <si>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</si>
  <si>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</si>
  <si>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</si>
  <si>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</si>
  <si>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</si>
  <si>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</si>
  <si>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</si>
  <si>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</si>
  <si>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</si>
  <si>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</si>
  <si>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</si>
  <si>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</si>
  <si>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</si>
  <si>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</si>
  <si>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</si>
  <si>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</si>
  <si>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</si>
  <si>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</si>
  <si>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</si>
  <si>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</si>
  <si>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</si>
  <si>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</si>
  <si>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</si>
  <si>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</si>
  <si>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</si>
  <si>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</si>
  <si>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</si>
  <si>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</si>
  <si>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</si>
  <si>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</si>
  <si>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</si>
  <si>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</si>
  <si>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</si>
  <si>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</si>
  <si>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</si>
  <si>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</si>
  <si>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</si>
  <si>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</si>
  <si>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</si>
  <si>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</si>
  <si>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</si>
  <si>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</si>
  <si>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</si>
  <si>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</si>
  <si>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</si>
  <si>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</si>
  <si>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</si>
  <si>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</si>
  <si>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</si>
  <si>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</si>
  <si>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</si>
  <si>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</si>
  <si>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</si>
  <si>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</si>
  <si>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</si>
  <si>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</si>
  <si>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</si>
  <si>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</si>
  <si>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</si>
  <si>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</si>
  <si>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</si>
  <si>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</si>
  <si>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</si>
  <si>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</si>
  <si>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</si>
  <si>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</si>
  <si>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</si>
  <si>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</si>
  <si>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</si>
  <si>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</si>
  <si>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</si>
  <si>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</si>
  <si>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</si>
  <si>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</si>
  <si>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</si>
  <si>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</si>
  <si>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</si>
  <si>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</si>
  <si>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</si>
  <si>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</si>
  <si>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</si>
  <si>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</si>
  <si>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</si>
  <si>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</si>
  <si>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</si>
  <si>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</si>
  <si>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</si>
  <si>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</si>
  <si>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</si>
  <si>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</si>
  <si>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</si>
  <si>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</si>
  <si>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</si>
  <si>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</si>
  <si>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</si>
  <si>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</si>
  <si>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</si>
  <si>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</si>
  <si>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</si>
  <si>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</si>
  <si>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</si>
  <si>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</si>
  <si>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</si>
  <si>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</si>
  <si>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</si>
  <si>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</si>
  <si>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</si>
  <si>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</si>
  <si>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</si>
  <si>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</si>
  <si>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</si>
  <si>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</si>
  <si>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</si>
  <si>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</si>
  <si>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</si>
  <si>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</si>
  <si>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</si>
  <si>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</si>
  <si>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</si>
  <si>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</si>
  <si>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</si>
  <si>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</si>
  <si>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</si>
  <si>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</si>
  <si>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</si>
  <si>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</si>
  <si>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</si>
  <si>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</si>
  <si>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</si>
  <si>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</si>
  <si>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</si>
  <si>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</si>
  <si>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</si>
  <si>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</si>
  <si>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</si>
  <si>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</si>
  <si>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</si>
  <si>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</si>
  <si>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</si>
  <si>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</si>
  <si>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</si>
  <si>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</si>
  <si>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</si>
  <si>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</si>
  <si>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</si>
  <si>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</si>
  <si>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</si>
  <si>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</si>
  <si>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</si>
  <si>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</si>
  <si>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</si>
  <si>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</si>
  <si>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</si>
  <si>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</si>
  <si>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</si>
  <si>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</si>
  <si>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</si>
  <si>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</si>
  <si>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</si>
  <si>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</si>
  <si>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</si>
  <si>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</si>
  <si>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</si>
  <si>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</si>
  <si>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</si>
  <si>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</si>
  <si>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</si>
  <si>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</si>
  <si>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</si>
  <si>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</si>
  <si>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</si>
  <si>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</si>
  <si>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</si>
  <si>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</si>
  <si>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</si>
  <si>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</si>
  <si>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</si>
  <si>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</si>
  <si>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</si>
  <si>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</si>
  <si>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</si>
  <si>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</si>
  <si>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</si>
  <si>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</si>
  <si>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</si>
  <si>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</si>
  <si>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</si>
  <si>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</si>
  <si>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</si>
  <si>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</si>
  <si>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</si>
  <si>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</si>
  <si>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</si>
  <si>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</si>
  <si>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</si>
  <si>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</si>
  <si>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</si>
  <si>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</si>
  <si>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</si>
  <si>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</si>
  <si>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</si>
  <si>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</si>
  <si>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</si>
  <si>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</si>
  <si>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</si>
  <si>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</si>
  <si>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</si>
  <si>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</si>
  <si>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</si>
  <si>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</si>
  <si>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</si>
  <si>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</si>
  <si>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</si>
  <si>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</si>
  <si>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</si>
  <si>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</si>
  <si>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</si>
  <si>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</si>
  <si>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</si>
  <si>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</si>
  <si>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</si>
  <si>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</si>
  <si>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</si>
  <si>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</si>
  <si>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</si>
  <si>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</si>
  <si>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</si>
  <si>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</si>
  <si>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</si>
  <si>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</si>
  <si>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</si>
  <si>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</si>
  <si>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</si>
  <si>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</si>
  <si>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</si>
  <si>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</si>
  <si>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</si>
  <si>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</si>
  <si>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</si>
  <si>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</si>
  <si>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</si>
  <si>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</si>
  <si>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</si>
  <si>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</si>
  <si>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</si>
  <si>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</si>
  <si>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</si>
  <si>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</si>
  <si>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</si>
  <si>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</si>
  <si>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</si>
  <si>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</si>
  <si>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</si>
  <si>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</si>
  <si>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</si>
  <si>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</si>
  <si>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</si>
  <si>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</si>
  <si>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</si>
  <si>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</si>
  <si>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</si>
  <si>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</si>
  <si>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</si>
  <si>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</si>
  <si>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</si>
  <si>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</si>
  <si>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</si>
  <si>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</si>
  <si>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</si>
  <si>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</si>
  <si>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</si>
  <si>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</si>
  <si>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</si>
  <si>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</si>
  <si>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</si>
  <si>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</si>
  <si>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</si>
  <si>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</si>
  <si>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</si>
  <si>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</si>
  <si>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</si>
  <si>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</si>
  <si>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</si>
  <si>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</si>
  <si>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</si>
  <si>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</si>
  <si>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</si>
  <si>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</si>
  <si>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</si>
  <si>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</si>
  <si>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</si>
  <si>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</si>
  <si>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</si>
  <si>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</si>
  <si>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</si>
  <si>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</si>
  <si>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</si>
  <si>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</si>
  <si>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</si>
  <si>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</si>
  <si>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</si>
  <si>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</si>
  <si>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</si>
  <si>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</si>
  <si>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</si>
  <si>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</si>
  <si>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</si>
  <si>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</si>
  <si>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</si>
  <si>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</si>
  <si>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</si>
  <si>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</si>
  <si>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</si>
  <si>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</si>
  <si>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</si>
  <si>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</si>
  <si>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</si>
  <si>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</si>
  <si>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</si>
  <si>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</si>
  <si>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</si>
  <si>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</si>
  <si>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</si>
  <si>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</si>
  <si>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</si>
  <si>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</si>
  <si>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</si>
  <si>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</si>
  <si>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</si>
  <si>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</si>
  <si>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</si>
  <si>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</si>
  <si>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</si>
  <si>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</si>
  <si>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</si>
  <si>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</si>
  <si>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</si>
  <si>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</si>
  <si>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</si>
  <si>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</si>
  <si>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</si>
  <si>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</si>
  <si>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</si>
  <si>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</si>
  <si>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</si>
  <si>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</si>
  <si>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</si>
  <si>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</si>
  <si>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</si>
  <si>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</si>
  <si>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</si>
  <si>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</si>
  <si>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</si>
  <si>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</si>
  <si>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</si>
  <si>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</si>
  <si>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</si>
  <si>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</si>
  <si>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</si>
  <si>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</si>
  <si>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</si>
  <si>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</si>
  <si>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</si>
  <si>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</si>
  <si>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</si>
  <si>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</si>
  <si>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</si>
  <si>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</si>
  <si>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</si>
  <si>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</si>
  <si>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</si>
  <si>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</si>
  <si>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</si>
  <si>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</si>
  <si>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</si>
  <si>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</si>
  <si>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</si>
  <si>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</si>
  <si>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</si>
  <si>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</si>
  <si>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</si>
  <si>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</si>
  <si>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</si>
  <si>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</si>
  <si>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</si>
  <si>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</si>
  <si>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</si>
  <si>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</si>
  <si>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</si>
  <si>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</si>
  <si>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</si>
  <si>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</si>
  <si>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</si>
  <si>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</si>
  <si>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</si>
  <si>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</si>
  <si>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</si>
  <si>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</si>
  <si>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</si>
  <si>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</si>
  <si>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</si>
  <si>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</si>
  <si>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</si>
  <si>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</si>
  <si>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</si>
  <si>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</si>
  <si>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</si>
  <si>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</si>
  <si>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</si>
  <si>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</si>
  <si>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</si>
  <si>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</si>
  <si>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</si>
  <si>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</si>
  <si>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</si>
  <si>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</si>
  <si>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</si>
  <si>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</si>
  <si>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</si>
  <si>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</si>
  <si>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</si>
  <si>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</si>
  <si>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</si>
  <si>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</si>
  <si>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</si>
  <si>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</si>
  <si>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</si>
  <si>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</si>
  <si>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</si>
  <si>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</si>
  <si>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</si>
  <si>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</si>
  <si>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</si>
  <si>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</si>
  <si>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</si>
  <si>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</si>
  <si>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</si>
  <si>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</si>
  <si>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</si>
  <si>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</si>
  <si>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</si>
  <si>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</si>
  <si>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</si>
  <si>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</si>
  <si>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</si>
  <si>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</si>
  <si>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</si>
  <si>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</si>
  <si>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</si>
  <si>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</si>
  <si>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</si>
  <si>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</si>
  <si>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</si>
  <si>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</si>
  <si>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</si>
  <si>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</si>
  <si>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</si>
  <si>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</si>
  <si>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</si>
  <si>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</si>
  <si>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</si>
  <si>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</si>
  <si>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</si>
  <si>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</si>
  <si>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</si>
  <si>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</si>
  <si>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</si>
  <si>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</si>
  <si>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</si>
  <si>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</si>
  <si>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</si>
  <si>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</si>
  <si>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</si>
  <si>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</si>
  <si>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</si>
  <si>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</si>
  <si>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</si>
  <si>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</si>
  <si>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</si>
  <si>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</si>
  <si>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</si>
  <si>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</si>
  <si>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</si>
  <si>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</si>
  <si>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</si>
  <si>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</si>
  <si>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</si>
  <si>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</si>
  <si>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</si>
  <si>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</si>
  <si>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</si>
  <si>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</si>
  <si>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</si>
  <si>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</si>
  <si>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</si>
  <si>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</si>
  <si>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</si>
  <si>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</si>
  <si>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</si>
  <si>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</si>
  <si>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</si>
  <si>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</si>
  <si>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</si>
  <si>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</si>
  <si>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</si>
  <si>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</si>
  <si>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</si>
  <si>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</si>
  <si>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</si>
  <si>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</si>
  <si>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</si>
  <si>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</si>
  <si>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</si>
  <si>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</si>
  <si>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</si>
  <si>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</si>
  <si>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</si>
  <si>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</si>
  <si>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</si>
  <si>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</si>
  <si>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</si>
  <si>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</si>
  <si>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</si>
  <si>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</si>
  <si>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</si>
  <si>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</si>
  <si>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</si>
  <si>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</si>
  <si>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</si>
  <si>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</si>
  <si>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</si>
  <si>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</si>
  <si>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</si>
  <si>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</si>
  <si>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</si>
  <si>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</si>
  <si>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</si>
  <si>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</si>
  <si>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</si>
  <si>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</si>
  <si>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</si>
  <si>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</si>
  <si>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</si>
  <si>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</si>
  <si>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</si>
  <si>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</si>
  <si>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</si>
  <si>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</si>
  <si>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</si>
  <si>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</si>
  <si>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</si>
  <si>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</si>
  <si>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</si>
  <si>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</si>
  <si>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</si>
  <si>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</si>
  <si>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</si>
  <si>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</si>
  <si>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</si>
  <si>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</si>
  <si>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</si>
  <si>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</si>
  <si>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</si>
  <si>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</si>
  <si>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</si>
  <si>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</si>
  <si>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</si>
  <si>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</si>
  <si>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</si>
  <si>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</si>
  <si>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</si>
  <si>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</si>
  <si>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</si>
  <si>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</si>
  <si>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</si>
  <si>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</si>
  <si>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</si>
  <si>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</si>
  <si>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</si>
  <si>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</si>
  <si>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</si>
  <si>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</si>
  <si>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</si>
  <si>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</si>
  <si>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</si>
  <si>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</si>
  <si>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</si>
  <si>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</si>
  <si>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</si>
  <si>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</si>
  <si>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</si>
  <si>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</si>
  <si>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</si>
  <si>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</si>
  <si>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</si>
  <si>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</si>
  <si>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</si>
  <si>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</si>
  <si>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</si>
  <si>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</si>
  <si>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</si>
  <si>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</si>
  <si>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</si>
  <si>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</si>
  <si>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</si>
  <si>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</si>
  <si>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</si>
  <si>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</si>
  <si>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</si>
  <si>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</si>
  <si>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</si>
  <si>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</si>
  <si>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</si>
  <si>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</si>
  <si>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</si>
  <si>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</si>
  <si>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</si>
  <si>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</si>
  <si>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</si>
  <si>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</si>
  <si>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</si>
  <si>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</si>
  <si>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</si>
  <si>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</si>
  <si>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</si>
  <si>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</si>
  <si>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</si>
  <si>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</si>
  <si>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</si>
  <si>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</si>
  <si>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</si>
  <si>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</si>
  <si>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</si>
  <si>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</si>
  <si>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</si>
  <si>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</si>
  <si>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</si>
  <si>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</si>
  <si>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</si>
  <si>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</si>
  <si>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</si>
  <si>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</si>
  <si>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</si>
  <si>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</si>
  <si>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</si>
  <si>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</si>
  <si>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</si>
  <si>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</si>
  <si>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</si>
  <si>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</si>
  <si>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</si>
  <si>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</si>
  <si>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</si>
  <si>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</si>
  <si>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</si>
  <si>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</si>
  <si>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</si>
  <si>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</si>
  <si>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</si>
  <si>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</si>
  <si>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</si>
  <si>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</si>
  <si>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</si>
  <si>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</si>
  <si>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</si>
  <si>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</si>
  <si>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</si>
  <si>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</si>
  <si>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</si>
  <si>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</si>
  <si>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</si>
  <si>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</si>
  <si>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</si>
  <si>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</si>
  <si>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</si>
  <si>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</si>
  <si>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</si>
  <si>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</si>
  <si>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</si>
  <si>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</si>
  <si>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</si>
  <si>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</si>
  <si>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</si>
  <si>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</si>
  <si>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</si>
  <si>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</si>
  <si>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</si>
  <si>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</si>
  <si>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</si>
  <si>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</si>
  <si>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</si>
  <si>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</si>
  <si>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</si>
  <si>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</si>
  <si>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</si>
  <si>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</si>
  <si>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</si>
  <si>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</si>
  <si>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</si>
  <si>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</si>
  <si>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</si>
  <si>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</si>
  <si>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</si>
  <si>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</si>
  <si>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</si>
  <si>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</si>
  <si>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</si>
  <si>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</si>
  <si>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</si>
  <si>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</si>
  <si>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</si>
  <si>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</si>
  <si>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</si>
  <si>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</si>
  <si>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</si>
  <si>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</si>
  <si>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</si>
  <si>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</si>
  <si>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</si>
  <si>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</si>
  <si>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</si>
  <si>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</si>
  <si>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</si>
  <si>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</si>
  <si>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</si>
  <si>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</si>
  <si>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</si>
  <si>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</si>
  <si>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</si>
  <si>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</si>
  <si>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</si>
  <si>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</si>
  <si>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</si>
  <si>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</si>
  <si>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</si>
  <si>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</si>
  <si>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</si>
  <si>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</si>
  <si>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</si>
  <si>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</si>
  <si>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</si>
  <si>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</si>
  <si>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</si>
  <si>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</si>
  <si>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</si>
  <si>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</si>
  <si>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</si>
  <si>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</si>
  <si>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</si>
  <si>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</si>
  <si>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</si>
  <si>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</si>
  <si>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</si>
  <si>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</si>
  <si>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</si>
  <si>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</si>
  <si>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</si>
  <si>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</si>
  <si>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</si>
  <si>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</si>
  <si>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</si>
  <si>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</si>
  <si>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</si>
  <si>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</si>
  <si>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</si>
  <si>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</si>
  <si>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</si>
  <si>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</si>
  <si>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</si>
  <si>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</si>
  <si>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</si>
  <si>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</si>
  <si>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</si>
  <si>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</si>
  <si>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</si>
  <si>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</si>
  <si>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</si>
  <si>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</si>
  <si>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</si>
  <si>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</si>
  <si>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</si>
  <si>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</si>
  <si>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</si>
  <si>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</si>
  <si>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</si>
  <si>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</si>
  <si>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</si>
  <si>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</si>
  <si>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</si>
  <si>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</si>
  <si>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</si>
  <si>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</si>
  <si>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</si>
  <si>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</si>
  <si>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</si>
  <si>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</si>
  <si>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</si>
  <si>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</si>
  <si>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</si>
  <si>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</si>
  <si>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</si>
  <si>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</si>
  <si>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</si>
  <si>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</si>
  <si>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</si>
  <si>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</si>
  <si>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</si>
  <si>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</si>
  <si>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</si>
  <si>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</si>
  <si>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</si>
  <si>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</si>
  <si>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</si>
  <si>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</si>
  <si>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</si>
  <si>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</si>
  <si>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</si>
  <si>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</si>
  <si>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</si>
  <si>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</si>
  <si>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</si>
  <si>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</si>
  <si>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</si>
  <si>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</si>
  <si>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</si>
  <si>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</si>
  <si>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</si>
  <si>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</si>
  <si>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</si>
  <si>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</si>
  <si>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</si>
  <si>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</si>
  <si>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</si>
  <si>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</si>
  <si>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</si>
  <si>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</si>
  <si>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</si>
  <si>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</si>
  <si>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</si>
  <si>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</si>
  <si>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</si>
  <si>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</si>
  <si>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</si>
  <si>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</si>
  <si>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</si>
  <si>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</si>
  <si>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</si>
  <si>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</si>
  <si>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</si>
  <si>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</si>
  <si>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</si>
  <si>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</si>
  <si>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</si>
  <si>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</si>
  <si>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</si>
  <si>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</si>
  <si>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</si>
  <si>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</si>
  <si>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</si>
  <si>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</si>
  <si>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</si>
  <si>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</si>
  <si>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</si>
  <si>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</si>
  <si>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</si>
  <si>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</si>
  <si>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</si>
  <si>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</si>
  <si>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</si>
  <si>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</si>
  <si>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</si>
  <si>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</si>
  <si>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</si>
  <si>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</si>
  <si>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</si>
  <si>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</si>
  <si>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</si>
  <si>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</si>
  <si>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</si>
  <si>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</si>
  <si>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</si>
  <si>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</si>
  <si>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</si>
  <si>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</si>
  <si>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</si>
  <si>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</si>
  <si>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</si>
  <si>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</si>
  <si>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</si>
  <si>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</si>
  <si>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</si>
  <si>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</si>
  <si>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</si>
  <si>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</si>
  <si>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</si>
  <si>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</si>
  <si>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</si>
  <si>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</si>
  <si>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</si>
  <si>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</si>
  <si>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</si>
  <si>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</si>
  <si>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</si>
  <si>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</si>
  <si>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</si>
  <si>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</si>
  <si>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</si>
  <si>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</si>
  <si>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</si>
  <si>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</si>
  <si>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</si>
  <si>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</si>
  <si>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</si>
  <si>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</si>
  <si>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</si>
  <si>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</si>
  <si>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</si>
  <si>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</si>
  <si>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</si>
  <si>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</si>
  <si>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</si>
  <si>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</si>
  <si>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</si>
  <si>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</si>
  <si>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</si>
  <si>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</si>
  <si>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</si>
  <si>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</si>
  <si>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</si>
  <si>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</si>
  <si>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</si>
  <si>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</si>
  <si>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</si>
  <si>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</si>
  <si>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</si>
  <si>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</si>
  <si>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</si>
  <si>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</si>
  <si>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</si>
  <si>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</si>
  <si>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</si>
  <si>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</si>
  <si>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</si>
  <si>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</si>
  <si>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</si>
  <si>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</si>
  <si>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</si>
  <si>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</si>
  <si>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</si>
  <si>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</si>
  <si>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</si>
  <si>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</si>
  <si>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</si>
  <si>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</si>
  <si>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</si>
  <si>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</si>
  <si>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</si>
  <si>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</si>
  <si>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</si>
  <si>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</si>
  <si>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</si>
  <si>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</si>
  <si>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</si>
  <si>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</si>
  <si>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</si>
  <si>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</si>
  <si>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</si>
  <si>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</si>
  <si>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</si>
  <si>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</si>
  <si>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</si>
  <si>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</si>
  <si>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</si>
  <si>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</si>
  <si>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</si>
  <si>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</si>
  <si>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</si>
  <si>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</si>
  <si>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</si>
  <si>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</si>
  <si>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</si>
  <si>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</si>
  <si>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</si>
  <si>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</si>
  <si>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</si>
  <si>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</si>
  <si>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</si>
  <si>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</si>
  <si>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</si>
  <si>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</si>
  <si>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</si>
  <si>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</si>
  <si>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</si>
  <si>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</si>
  <si>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</si>
  <si>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</si>
  <si>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</si>
  <si>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</si>
  <si>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</si>
  <si>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</si>
  <si>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</si>
  <si>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</si>
  <si>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</si>
  <si>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</si>
  <si>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</si>
  <si>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</si>
  <si>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</si>
  <si>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</si>
  <si>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</si>
  <si>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</si>
  <si>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</si>
  <si>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</si>
  <si>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</si>
  <si>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</si>
  <si>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</si>
  <si>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</si>
  <si>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</si>
  <si>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</si>
  <si>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</si>
  <si>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</si>
  <si>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</si>
  <si>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</si>
  <si>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</si>
  <si>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</si>
  <si>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</si>
  <si>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</si>
  <si>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</si>
  <si>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</si>
  <si>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</si>
  <si>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</si>
  <si>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</si>
  <si>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</si>
  <si>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</si>
  <si>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</si>
  <si>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</si>
  <si>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</si>
  <si>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</si>
  <si>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</si>
  <si>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</si>
  <si>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</si>
  <si>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</si>
  <si>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</si>
  <si>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</si>
  <si>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</si>
  <si>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</si>
  <si>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</si>
  <si>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</si>
  <si>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</si>
  <si>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</si>
  <si>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</si>
  <si>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</si>
  <si>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</si>
  <si>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</si>
  <si>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</si>
  <si>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</si>
  <si>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</si>
  <si>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</si>
  <si>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</si>
  <si>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</si>
  <si>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</si>
  <si>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</si>
  <si>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</si>
  <si>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</si>
  <si>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</si>
  <si>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</si>
  <si>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</si>
  <si>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</si>
  <si>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</si>
  <si>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</si>
  <si>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</si>
  <si>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</si>
  <si>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</si>
  <si>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</si>
  <si>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</si>
  <si>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</si>
  <si>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</si>
  <si>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</si>
  <si>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</si>
  <si>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</si>
  <si>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</si>
  <si>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</si>
  <si>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</si>
  <si>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</si>
  <si>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</si>
  <si>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</si>
  <si>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</si>
  <si>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</si>
  <si>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</si>
  <si>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</si>
  <si>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</si>
  <si>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</si>
  <si>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</si>
  <si>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</si>
  <si>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</si>
  <si>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</si>
  <si>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</si>
  <si>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</si>
  <si>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</si>
  <si>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</si>
  <si>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</si>
  <si>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</si>
  <si>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</si>
  <si>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</si>
  <si>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</si>
  <si>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</si>
  <si>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</si>
  <si>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</si>
  <si>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</si>
  <si>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</si>
  <si>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</si>
  <si>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</si>
  <si>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</si>
  <si>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</si>
  <si>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</si>
  <si>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</si>
  <si>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</si>
  <si>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</si>
  <si>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</si>
  <si>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</si>
  <si>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</si>
  <si>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</si>
  <si>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</si>
  <si>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</si>
  <si>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</si>
  <si>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</si>
  <si>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</si>
  <si>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</si>
  <si>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</si>
  <si>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</si>
  <si>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</si>
  <si>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</si>
  <si>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</si>
  <si>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</si>
  <si>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</si>
  <si>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</si>
  <si>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</si>
  <si>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</si>
  <si>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</si>
  <si>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</si>
  <si>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</si>
  <si>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</si>
  <si>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</si>
  <si>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</si>
  <si>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</si>
  <si>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</si>
  <si>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</si>
  <si>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</si>
  <si>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</si>
  <si>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</si>
  <si>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</si>
  <si>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</si>
  <si>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</si>
  <si>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</si>
  <si>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</si>
  <si>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</si>
  <si>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</si>
  <si>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</si>
  <si>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</si>
  <si>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</si>
  <si>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</si>
  <si>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</si>
  <si>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</si>
  <si>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</si>
  <si>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</si>
  <si>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</si>
  <si>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</si>
  <si>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</si>
  <si>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</si>
  <si>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</si>
  <si>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</si>
  <si>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</si>
  <si>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</si>
  <si>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</si>
  <si>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</si>
  <si>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</si>
  <si>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</si>
  <si>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</si>
  <si>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</si>
  <si>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</si>
  <si>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</si>
  <si>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</si>
  <si>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</si>
  <si>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</si>
  <si>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</si>
  <si>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</si>
  <si>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</si>
  <si>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</si>
  <si>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</si>
  <si>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</si>
  <si>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</si>
  <si>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</si>
  <si>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</si>
  <si>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</si>
  <si>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</si>
  <si>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</si>
  <si>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</si>
  <si>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</si>
  <si>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</si>
  <si>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</si>
  <si>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</si>
  <si>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</si>
  <si>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</si>
  <si>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</si>
  <si>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</si>
  <si>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</si>
  <si>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</si>
  <si>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</si>
  <si>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</si>
  <si>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</si>
  <si>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</si>
  <si>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</si>
  <si>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</si>
  <si>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</si>
  <si>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</si>
  <si>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</si>
  <si>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</si>
  <si>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</si>
  <si>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</si>
  <si>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</si>
  <si>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</si>
  <si>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</si>
  <si>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</si>
  <si>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</si>
  <si>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</si>
  <si>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</si>
  <si>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</si>
  <si>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</si>
  <si>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</si>
  <si>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</si>
  <si>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</si>
  <si>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</si>
  <si>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</si>
  <si>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</si>
  <si>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</si>
  <si>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</si>
  <si>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</si>
  <si>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</si>
  <si>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</si>
  <si>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</si>
  <si>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</si>
  <si>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</si>
  <si>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</si>
  <si>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</si>
  <si>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</si>
  <si>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</si>
  <si>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</si>
  <si>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</si>
  <si>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</si>
  <si>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</si>
  <si>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</si>
  <si>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</si>
  <si>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</si>
  <si>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</si>
  <si>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</si>
  <si>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</si>
  <si>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</si>
  <si>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</si>
  <si>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</si>
  <si>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</si>
  <si>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</si>
  <si>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</si>
  <si>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</si>
  <si>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</si>
  <si>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</si>
  <si>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</si>
  <si>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</si>
  <si>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</si>
  <si>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</si>
  <si>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</si>
  <si>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</si>
  <si>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</si>
  <si>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</si>
  <si>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</si>
  <si>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</si>
  <si>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</si>
  <si>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</si>
  <si>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</si>
  <si>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</si>
  <si>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</si>
  <si>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</si>
  <si>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</si>
  <si>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</si>
  <si>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</si>
  <si>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</si>
  <si>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</si>
  <si>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</si>
  <si>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</si>
  <si>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</si>
  <si>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</si>
  <si>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</si>
  <si>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</si>
  <si>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</si>
  <si>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</si>
  <si>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</si>
  <si>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</si>
  <si>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</si>
  <si>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</si>
  <si>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</si>
  <si>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</si>
  <si>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</si>
  <si>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</si>
  <si>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</si>
  <si>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</si>
  <si>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</si>
  <si>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</si>
  <si>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</si>
  <si>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</si>
  <si>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</si>
  <si>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</si>
  <si>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</si>
  <si>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</si>
  <si>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</si>
  <si>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</si>
  <si>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</si>
  <si>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</si>
  <si>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</si>
  <si>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</si>
  <si>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</si>
  <si>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</si>
  <si>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</si>
  <si>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</si>
  <si>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</si>
  <si>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</si>
  <si>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</si>
  <si>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</si>
  <si>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</si>
  <si>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</si>
  <si>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</si>
  <si>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</si>
  <si>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</si>
  <si>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</si>
  <si>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</si>
  <si>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</si>
  <si>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</si>
  <si>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</si>
  <si>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</si>
  <si>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</si>
  <si>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</si>
  <si>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</si>
  <si>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</si>
  <si>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</si>
  <si>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</si>
  <si>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</si>
  <si>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</si>
  <si>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</si>
  <si>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</si>
  <si>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</si>
  <si>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</si>
  <si>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</si>
  <si>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</si>
  <si>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</si>
  <si>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</si>
  <si>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</si>
  <si>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</si>
  <si>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</si>
  <si>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</si>
  <si>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</si>
  <si>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</si>
  <si>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</si>
  <si>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</si>
  <si>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</si>
  <si>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</si>
  <si>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</si>
  <si>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</si>
  <si>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</si>
  <si>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</si>
  <si>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</si>
  <si>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</si>
  <si>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</si>
  <si>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</si>
  <si>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</si>
  <si>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</si>
  <si>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</si>
  <si>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</si>
  <si>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</si>
  <si>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</si>
  <si>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</si>
  <si>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</si>
  <si>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</si>
  <si>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</si>
  <si>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</si>
  <si>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</si>
  <si>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</si>
  <si>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</si>
  <si>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</si>
  <si>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</si>
  <si>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</si>
  <si>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</si>
  <si>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</si>
  <si>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</si>
  <si>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</si>
  <si>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</si>
  <si>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</si>
  <si>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</si>
  <si>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</si>
  <si>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</si>
  <si>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</si>
  <si>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</si>
  <si>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</si>
  <si>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</si>
  <si>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</si>
  <si>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</si>
  <si>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</si>
  <si>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</si>
  <si>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</si>
  <si>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</si>
  <si>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</si>
  <si>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</si>
  <si>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</si>
  <si>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</si>
  <si>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</si>
  <si>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</si>
  <si>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</si>
  <si>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</si>
  <si>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</si>
  <si>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</si>
  <si>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</si>
  <si>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</si>
  <si>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</si>
  <si>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</si>
  <si>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</si>
  <si>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</si>
  <si>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</si>
  <si>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</si>
  <si>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</si>
  <si>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</si>
  <si>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</si>
  <si>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</si>
  <si>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</si>
  <si>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</si>
  <si>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</si>
  <si>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</si>
  <si>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</si>
  <si>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</si>
  <si>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</si>
  <si>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</si>
  <si>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</si>
  <si>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</si>
  <si>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</si>
  <si>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</si>
  <si>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</si>
  <si>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</si>
  <si>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</si>
  <si>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</si>
  <si>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</si>
  <si>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</si>
  <si>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</si>
  <si>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</si>
  <si>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</si>
  <si>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</si>
  <si>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</si>
  <si>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</si>
  <si>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</si>
  <si>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</si>
  <si>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</si>
  <si>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</si>
  <si>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</si>
  <si>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</si>
  <si>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</si>
  <si>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</si>
  <si>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</si>
  <si>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</si>
  <si>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</si>
  <si>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</si>
  <si>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</si>
  <si>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</si>
  <si>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</si>
  <si>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</si>
  <si>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</si>
  <si>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</si>
  <si>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</si>
  <si>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</si>
  <si>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</si>
  <si>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</si>
  <si>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</si>
  <si>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</si>
  <si>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</si>
  <si>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</si>
  <si>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</si>
  <si>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</si>
  <si>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</si>
  <si>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</si>
  <si>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</si>
  <si>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</si>
  <si>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</si>
  <si>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</si>
  <si>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</si>
  <si>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</si>
  <si>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</si>
  <si>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</si>
  <si>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</si>
  <si>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</si>
  <si>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</si>
  <si>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</si>
  <si>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</si>
  <si>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</si>
  <si>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</si>
  <si>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</si>
  <si>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</si>
  <si>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</si>
  <si>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</si>
  <si>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</si>
  <si>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</si>
  <si>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</si>
  <si>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</si>
  <si>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</si>
  <si>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</si>
  <si>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</si>
  <si>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</si>
  <si>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</si>
  <si>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</si>
  <si>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</si>
  <si>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</si>
  <si>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</si>
  <si>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</si>
  <si>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</si>
  <si>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</si>
  <si>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</si>
  <si>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</si>
  <si>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</si>
  <si>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</si>
  <si>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</si>
  <si>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</si>
  <si>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</si>
  <si>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</si>
  <si>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</si>
  <si>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</si>
  <si>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</si>
  <si>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</si>
  <si>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</si>
  <si>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</si>
  <si>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</si>
  <si>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</si>
  <si>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</si>
  <si>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</si>
  <si>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</si>
  <si>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</si>
  <si>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</si>
  <si>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</si>
  <si>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</si>
  <si>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</si>
  <si>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</si>
  <si>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</si>
  <si>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</si>
  <si>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</si>
  <si>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</si>
  <si>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</si>
  <si>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</si>
  <si>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</si>
  <si>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</si>
  <si>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</si>
  <si>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</si>
  <si>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</si>
  <si>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</si>
  <si>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</si>
  <si>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</si>
  <si>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</si>
  <si>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</si>
  <si>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</si>
  <si>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</si>
  <si>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</si>
  <si>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</si>
  <si>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</si>
  <si>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</si>
  <si>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</si>
  <si>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</si>
  <si>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</si>
  <si>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</si>
  <si>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</si>
  <si>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</si>
  <si>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</si>
  <si>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</si>
  <si>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</si>
  <si>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</si>
  <si>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</si>
  <si>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</si>
  <si>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</si>
  <si>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</si>
  <si>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</si>
  <si>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</si>
  <si>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</si>
  <si>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</si>
  <si>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</si>
  <si>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</si>
  <si>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</si>
  <si>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</si>
  <si>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</si>
  <si>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</si>
  <si>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</si>
  <si>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</si>
  <si>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</si>
  <si>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</si>
  <si>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</si>
  <si>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</si>
  <si>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</si>
  <si>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</si>
  <si>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</si>
  <si>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</si>
  <si>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</si>
  <si>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</si>
  <si>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</si>
  <si>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</si>
  <si>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</si>
  <si>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</si>
  <si>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</si>
  <si>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</si>
  <si>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</si>
  <si>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</si>
  <si>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</si>
  <si>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</si>
  <si>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</si>
  <si>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</si>
  <si>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</si>
  <si>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</si>
  <si>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</si>
  <si>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</si>
  <si>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</si>
  <si>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</si>
  <si>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</si>
  <si>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</si>
  <si>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</si>
  <si>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</si>
  <si>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</si>
  <si>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</si>
  <si>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</si>
  <si>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</si>
  <si>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</si>
  <si>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</si>
  <si>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</si>
  <si>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</si>
  <si>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</si>
  <si>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</si>
  <si>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</si>
  <si>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</si>
  <si>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</si>
  <si>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</si>
  <si>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</si>
  <si>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</si>
  <si>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</si>
  <si>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</si>
  <si>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</si>
  <si>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</si>
  <si>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</si>
  <si>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</si>
  <si>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</si>
  <si>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</si>
  <si>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</si>
  <si>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</si>
  <si>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</si>
  <si>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</si>
  <si>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</si>
  <si>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</si>
  <si>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</si>
  <si>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</si>
  <si>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</si>
  <si>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</si>
  <si>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</si>
  <si>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</si>
  <si>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</si>
  <si>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</si>
  <si>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</si>
  <si>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</si>
  <si>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</si>
  <si>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</si>
  <si>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</si>
  <si>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</si>
  <si>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</si>
  <si>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</si>
  <si>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</si>
  <si>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</si>
  <si>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</si>
  <si>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</si>
  <si>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</si>
  <si>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</si>
  <si>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</si>
  <si>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</si>
  <si>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</si>
  <si>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</si>
  <si>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</si>
  <si>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</si>
  <si>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</si>
  <si>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</si>
  <si>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</si>
  <si>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</si>
  <si>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</si>
  <si>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</si>
  <si>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</si>
  <si>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</si>
  <si>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</si>
  <si>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</si>
  <si>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</si>
  <si>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</si>
  <si>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</si>
  <si>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</si>
  <si>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</si>
  <si>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</si>
  <si>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</si>
  <si>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</si>
  <si>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</si>
  <si>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</si>
  <si>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</si>
  <si>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</si>
  <si>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</si>
  <si>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</si>
  <si>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</si>
  <si>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</si>
  <si>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</si>
  <si>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</si>
  <si>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</si>
  <si>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</si>
  <si>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</si>
  <si>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</si>
  <si>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</si>
  <si>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</si>
  <si>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</si>
  <si>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</si>
  <si>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</si>
  <si>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</si>
  <si>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</si>
  <si>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</si>
  <si>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</si>
  <si>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</si>
  <si>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</si>
  <si>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</si>
  <si>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</si>
  <si>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</si>
  <si>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</si>
  <si>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</si>
  <si>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</si>
  <si>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</si>
  <si>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</si>
  <si>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</si>
  <si>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</si>
  <si>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</si>
  <si>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</si>
  <si>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</si>
  <si>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</si>
  <si>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</si>
  <si>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</si>
  <si>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</si>
  <si>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</si>
  <si>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</si>
  <si>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</si>
  <si>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</si>
  <si>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</si>
  <si>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</si>
  <si>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</si>
  <si>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</si>
  <si>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</si>
  <si>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</si>
  <si>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</si>
  <si>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</si>
  <si>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</si>
  <si>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</si>
  <si>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</si>
  <si>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</si>
  <si>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</si>
  <si>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</si>
  <si>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</si>
  <si>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</si>
  <si>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</si>
  <si>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</si>
  <si>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</si>
  <si>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</si>
  <si>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</si>
  <si>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</si>
  <si>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</si>
  <si>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</si>
  <si>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</si>
  <si>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</si>
  <si>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</si>
  <si>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</si>
  <si>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</si>
  <si>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</si>
  <si>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</si>
  <si>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</si>
  <si>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</si>
  <si>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</si>
  <si>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</si>
  <si>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</si>
  <si>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</si>
  <si>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</si>
  <si>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</si>
  <si>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</si>
  <si>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</si>
  <si>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</si>
  <si>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</si>
  <si>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</si>
  <si>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</si>
  <si>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</si>
  <si>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</si>
  <si>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</si>
  <si>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</si>
  <si>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</si>
  <si>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</si>
  <si>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</si>
  <si>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</si>
  <si>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</si>
  <si>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</si>
  <si>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</si>
  <si>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</si>
  <si>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</si>
  <si>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</si>
  <si>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</si>
  <si>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</si>
  <si>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</si>
  <si>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</si>
  <si>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</si>
  <si>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</si>
  <si>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</si>
  <si>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</si>
  <si>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</si>
  <si>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</si>
  <si>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</si>
  <si>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</si>
  <si>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</si>
  <si>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</si>
  <si>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</si>
  <si>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</si>
  <si>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</si>
  <si>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</si>
  <si>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</si>
  <si>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</si>
  <si>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</si>
  <si>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</si>
  <si>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</si>
  <si>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</si>
  <si>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</si>
  <si>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</si>
  <si>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</si>
  <si>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</si>
  <si>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</si>
  <si>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</si>
  <si>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</si>
  <si>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</si>
  <si>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</si>
  <si>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</si>
  <si>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</si>
  <si>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</si>
  <si>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</si>
  <si>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</si>
  <si>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</si>
  <si>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</si>
  <si>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</si>
  <si>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</si>
  <si>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</si>
  <si>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</si>
  <si>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</si>
  <si>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</si>
  <si>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</si>
  <si>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</si>
  <si>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</si>
  <si>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</si>
  <si>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</si>
  <si>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</si>
  <si>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</si>
  <si>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</si>
  <si>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</si>
  <si>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</si>
  <si>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</si>
  <si>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</si>
  <si>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</si>
  <si>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</si>
  <si>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</si>
  <si>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</si>
  <si>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</si>
  <si>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</si>
  <si>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</si>
  <si>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</si>
  <si>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</si>
  <si>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</si>
  <si>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</si>
  <si>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</si>
  <si>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</si>
  <si>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</si>
  <si>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</si>
  <si>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</si>
  <si>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</si>
  <si>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</si>
  <si>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</si>
  <si>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</si>
  <si>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</si>
  <si>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</si>
  <si>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</si>
  <si>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</si>
  <si>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</si>
  <si>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</si>
  <si>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</si>
  <si>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</si>
  <si>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</si>
  <si>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</si>
  <si>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</si>
  <si>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</si>
  <si>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</si>
  <si>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</si>
  <si>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</si>
  <si>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</si>
  <si>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</si>
  <si>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</si>
  <si>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</si>
  <si>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</si>
  <si>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</si>
  <si>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</si>
  <si>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</si>
  <si>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</si>
  <si>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</si>
  <si>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</si>
  <si>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</si>
  <si>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</si>
  <si>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</si>
  <si>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</si>
  <si>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</si>
  <si>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</si>
  <si>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</si>
  <si>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</si>
  <si>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</si>
  <si>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</si>
  <si>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</si>
  <si>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</si>
  <si>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</si>
  <si>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</si>
  <si>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</si>
  <si>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</si>
  <si>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</si>
  <si>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</si>
  <si>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</si>
  <si>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</si>
  <si>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</si>
  <si>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</si>
  <si>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</si>
  <si>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</si>
  <si>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</si>
  <si>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</si>
  <si>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</si>
  <si>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</si>
  <si>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</si>
  <si>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</si>
  <si>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</si>
  <si>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</si>
  <si>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</si>
  <si>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</si>
  <si>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</si>
  <si>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</si>
  <si>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</si>
  <si>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</si>
  <si>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</si>
  <si>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</si>
  <si>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</si>
  <si>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</si>
  <si>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</si>
  <si>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</si>
  <si>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</si>
  <si>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</si>
  <si>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</si>
  <si>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</si>
  <si>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</si>
  <si>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</si>
  <si>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</si>
  <si>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</si>
  <si>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</si>
  <si>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</si>
  <si>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</si>
  <si>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</si>
  <si>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</si>
  <si>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</si>
  <si>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</si>
  <si>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</si>
  <si>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</si>
  <si>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</si>
  <si>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</si>
  <si>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</si>
  <si>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</si>
  <si>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</si>
  <si>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</si>
  <si>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</si>
  <si>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</si>
  <si>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</si>
  <si>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</si>
  <si>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</si>
  <si>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</si>
  <si>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</si>
  <si>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</si>
  <si>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</si>
  <si>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</si>
  <si>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</si>
  <si>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</si>
  <si>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</si>
  <si>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</si>
  <si>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</si>
  <si>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</si>
  <si>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</si>
  <si>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</si>
  <si>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</si>
  <si>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</si>
  <si>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</si>
  <si>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</si>
  <si>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</si>
  <si>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</si>
  <si>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</si>
  <si>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</si>
  <si>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</si>
  <si>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</si>
  <si>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</si>
  <si>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</si>
  <si>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</si>
  <si>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</si>
  <si>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</si>
  <si>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</si>
  <si>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</si>
  <si>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</si>
  <si>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</si>
  <si>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</si>
  <si>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</si>
  <si>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</si>
  <si>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</si>
  <si>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</si>
  <si>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</si>
  <si>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</si>
  <si>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</si>
  <si>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</si>
  <si>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</si>
  <si>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</si>
  <si>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</si>
  <si>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</si>
  <si>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</si>
  <si>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</si>
  <si>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</si>
  <si>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</si>
  <si>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</si>
  <si>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</si>
  <si>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</si>
  <si>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</si>
  <si>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</si>
  <si>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</si>
  <si>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</si>
  <si>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</si>
  <si>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</si>
  <si>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</si>
  <si>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</si>
  <si>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</si>
  <si>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</si>
  <si>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</si>
  <si>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</si>
  <si>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</si>
  <si>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</si>
  <si>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</si>
  <si>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</si>
  <si>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</si>
  <si>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</si>
  <si>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</si>
  <si>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</si>
  <si>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</si>
  <si>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</si>
  <si>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</si>
  <si>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</si>
  <si>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</si>
  <si>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</si>
  <si>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</si>
  <si>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</si>
  <si>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</si>
  <si>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</si>
  <si>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</si>
  <si>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</si>
  <si>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</si>
  <si>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</si>
  <si>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</si>
  <si>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</si>
  <si>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</si>
  <si>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</si>
  <si>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</si>
  <si>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</si>
  <si>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</si>
  <si>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</si>
  <si>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</si>
  <si>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</si>
  <si>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</si>
  <si>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</si>
  <si>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</si>
  <si>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</si>
  <si>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</si>
  <si>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</si>
  <si>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</si>
  <si>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</si>
  <si>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</si>
  <si>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</si>
  <si>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</si>
  <si>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</si>
  <si>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</si>
  <si>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</si>
  <si>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</si>
  <si>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</si>
  <si>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</si>
  <si>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</si>
  <si>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</si>
  <si>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</si>
  <si>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</si>
  <si>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</si>
  <si>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</si>
  <si>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</si>
  <si>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</si>
  <si>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</si>
  <si>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</si>
  <si>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</si>
  <si>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</si>
  <si>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</si>
  <si>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</si>
  <si>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</si>
  <si>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</si>
  <si>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</si>
  <si>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</si>
  <si>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</si>
  <si>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</si>
  <si>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</si>
  <si>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</si>
  <si>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</si>
  <si>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</si>
  <si>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</si>
  <si>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</si>
  <si>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</si>
  <si>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</si>
  <si>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</si>
  <si>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</si>
  <si>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</si>
  <si>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</si>
  <si>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</si>
  <si>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</si>
  <si>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</si>
  <si>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</si>
  <si>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</si>
  <si>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</si>
  <si>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</si>
  <si>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</si>
  <si>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</si>
  <si>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</si>
  <si>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</si>
  <si>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</si>
  <si>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</si>
  <si>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</si>
  <si>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</si>
  <si>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</si>
  <si>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</si>
  <si>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</si>
  <si>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</si>
  <si>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</si>
  <si>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</si>
  <si>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</si>
  <si>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</si>
  <si>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</si>
  <si>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</si>
  <si>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</si>
  <si>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</si>
  <si>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</si>
  <si>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</si>
  <si>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</si>
  <si>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</si>
  <si>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</si>
  <si>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</si>
  <si>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</si>
  <si>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</si>
  <si>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</si>
  <si>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</si>
  <si>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</si>
  <si>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</si>
  <si>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</si>
  <si>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</si>
  <si>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</si>
  <si>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</si>
  <si>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</si>
  <si>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</si>
  <si>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</si>
  <si>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</si>
  <si>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</si>
  <si>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</si>
  <si>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</si>
  <si>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</si>
  <si>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</si>
  <si>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</si>
  <si>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</si>
  <si>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</si>
  <si>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</si>
  <si>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</si>
  <si>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</si>
  <si>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</si>
  <si>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</si>
  <si>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</si>
  <si>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</si>
  <si>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</si>
  <si>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</si>
  <si>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</si>
  <si>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</si>
  <si>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</si>
  <si>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</si>
  <si>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</si>
  <si>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</si>
  <si>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</si>
  <si>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</si>
  <si>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</si>
  <si>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</si>
  <si>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</si>
  <si>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</si>
  <si>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</si>
  <si>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</si>
  <si>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</si>
  <si>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</si>
  <si>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</si>
  <si>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</si>
  <si>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</si>
  <si>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</si>
  <si>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</si>
  <si>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</si>
  <si>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</si>
  <si>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</si>
  <si>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</si>
  <si>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</si>
  <si>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</si>
  <si>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</si>
  <si>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</si>
  <si>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</si>
  <si>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</si>
  <si>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</si>
  <si>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</si>
  <si>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</si>
  <si>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</si>
  <si>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</si>
  <si>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</si>
  <si>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</si>
  <si>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</si>
  <si>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</si>
  <si>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</si>
  <si>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</si>
  <si>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</si>
  <si>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</si>
  <si>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</si>
  <si>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</si>
  <si>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</si>
  <si>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</si>
  <si>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</si>
  <si>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</si>
  <si>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</si>
  <si>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</si>
  <si>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</si>
  <si>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</si>
  <si>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</si>
  <si>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</si>
  <si>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</si>
  <si>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</si>
  <si>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</si>
  <si>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</si>
  <si>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</si>
  <si>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</si>
  <si>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</si>
  <si>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</si>
  <si>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</si>
  <si>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</si>
  <si>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</si>
  <si>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</si>
  <si>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</si>
  <si>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</si>
  <si>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</si>
  <si>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</si>
  <si>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</si>
  <si>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</si>
  <si>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</si>
  <si>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</si>
  <si>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</si>
  <si>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</si>
  <si>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</si>
  <si>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</si>
  <si>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</si>
  <si>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</si>
  <si>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</si>
  <si>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</si>
  <si>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</si>
  <si>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</si>
  <si>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</si>
  <si>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</si>
  <si>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</si>
  <si>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</si>
  <si>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</si>
  <si>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</si>
  <si>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</si>
  <si>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</si>
  <si>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</si>
  <si>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</si>
  <si>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</si>
  <si>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</si>
  <si>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</si>
  <si>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</si>
  <si>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</si>
  <si>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</si>
  <si>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</si>
  <si>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</si>
  <si>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</si>
  <si>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</si>
  <si>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</si>
  <si>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</si>
  <si>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</si>
  <si>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</si>
  <si>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</si>
  <si>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</si>
  <si>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</si>
  <si>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</si>
  <si>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</si>
  <si>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</si>
  <si>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</si>
  <si>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</si>
  <si>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</si>
  <si>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</si>
  <si>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</si>
  <si>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</si>
  <si>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</si>
  <si>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</si>
  <si>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</si>
  <si>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</si>
  <si>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</si>
  <si>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</si>
  <si>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</si>
  <si>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</si>
  <si>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</si>
  <si>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</si>
  <si>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</si>
  <si>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</si>
  <si>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</si>
  <si>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</si>
  <si>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</si>
  <si>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</si>
  <si>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</si>
  <si>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</si>
  <si>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</si>
  <si>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</si>
  <si>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</si>
  <si>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</si>
  <si>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</si>
  <si>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</si>
  <si>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</si>
  <si>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</si>
  <si>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</si>
  <si>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</si>
  <si>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</si>
  <si>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</si>
  <si>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</si>
  <si>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</si>
  <si>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</si>
  <si>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</si>
  <si>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</si>
  <si>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</si>
  <si>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</si>
  <si>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</si>
  <si>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</si>
  <si>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</si>
  <si>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</si>
  <si>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</si>
  <si>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</si>
  <si>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</si>
  <si>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</si>
  <si>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</si>
  <si>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</si>
  <si>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</si>
  <si>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</si>
  <si>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</si>
  <si>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</si>
  <si>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</si>
  <si>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</si>
  <si>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</si>
  <si>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</si>
  <si>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</si>
  <si>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</si>
  <si>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</si>
  <si>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</si>
  <si>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</si>
  <si>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</si>
  <si>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</si>
  <si>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</si>
  <si>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</si>
  <si>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</si>
  <si>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</si>
  <si>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</si>
  <si>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</si>
  <si>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</si>
  <si>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</si>
  <si>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</si>
  <si>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</si>
  <si>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</si>
  <si>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</si>
  <si>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</si>
  <si>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</si>
  <si>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</si>
  <si>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</si>
  <si>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</si>
  <si>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</si>
  <si>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</si>
  <si>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</si>
  <si>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</si>
  <si>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</si>
  <si>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</si>
  <si>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</si>
  <si>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</si>
  <si>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</si>
  <si>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</si>
  <si>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</si>
  <si>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</si>
  <si>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</si>
  <si>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</si>
  <si>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</si>
  <si>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</si>
  <si>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</si>
  <si>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</si>
  <si>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</si>
  <si>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</si>
  <si>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</si>
  <si>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</si>
  <si>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</si>
  <si>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</si>
  <si>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</si>
  <si>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</si>
  <si>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</si>
  <si>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</si>
  <si>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</si>
  <si>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</si>
  <si>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</si>
  <si>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</si>
  <si>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</si>
  <si>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</si>
  <si>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</si>
  <si>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</si>
  <si>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</si>
  <si>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</si>
  <si>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</si>
  <si>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</si>
  <si>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</si>
  <si>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</si>
  <si>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</si>
  <si>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</si>
  <si>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</si>
  <si>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</si>
  <si>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</si>
  <si>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</si>
  <si>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</si>
  <si>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</si>
  <si>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</si>
  <si>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</si>
  <si>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</si>
  <si>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</si>
  <si>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</si>
  <si>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</si>
  <si>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</si>
  <si>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</si>
  <si>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</si>
  <si>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</si>
  <si>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</si>
  <si>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</si>
  <si>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</si>
  <si>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</si>
  <si>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</si>
  <si>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</si>
  <si>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</si>
  <si>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</si>
  <si>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</si>
  <si>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</si>
  <si>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</si>
  <si>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</si>
  <si>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</si>
  <si>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</si>
  <si>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</si>
  <si>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</si>
  <si>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</si>
  <si>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</si>
  <si>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</si>
  <si>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</si>
  <si>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</si>
  <si>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</si>
  <si>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</si>
  <si>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</si>
  <si>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</si>
  <si>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</si>
  <si>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</si>
  <si>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</si>
  <si>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</si>
  <si>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</si>
  <si>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</si>
  <si>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</si>
  <si>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</si>
  <si>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</si>
  <si>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</si>
  <si>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</si>
  <si>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</si>
  <si>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</si>
  <si>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</si>
  <si>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</si>
  <si>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</si>
  <si>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</si>
  <si>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</si>
  <si>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</si>
  <si>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</si>
  <si>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</si>
  <si>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</si>
  <si>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</si>
  <si>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</si>
  <si>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</si>
  <si>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</si>
  <si>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</si>
  <si>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</si>
  <si>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</si>
  <si>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</si>
  <si>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</si>
  <si>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</si>
  <si>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</si>
  <si>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</si>
  <si>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</si>
  <si>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</si>
  <si>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</si>
  <si>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</si>
  <si>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</si>
  <si>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</si>
  <si>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</si>
  <si>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</si>
  <si>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</si>
  <si>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</si>
  <si>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</si>
  <si>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</si>
  <si>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</si>
  <si>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</si>
  <si>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</si>
  <si>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</si>
  <si>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</si>
  <si>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</si>
  <si>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</si>
  <si>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</si>
  <si>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</si>
  <si>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</si>
  <si>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</si>
  <si>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</si>
  <si>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</si>
  <si>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</si>
  <si>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</si>
  <si>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</si>
  <si>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</si>
  <si>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</si>
  <si>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</si>
  <si>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</si>
  <si>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</si>
  <si>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</si>
  <si>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</si>
  <si>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</si>
  <si>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</si>
  <si>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</si>
  <si>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</si>
  <si>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</si>
  <si>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</si>
  <si>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</si>
  <si>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</si>
  <si>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</si>
  <si>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</si>
  <si>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</si>
  <si>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</si>
  <si>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</si>
  <si>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</si>
  <si>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</si>
  <si>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</si>
  <si>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</si>
  <si>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</si>
  <si>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</si>
  <si>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</si>
  <si>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</si>
  <si>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</si>
  <si>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</si>
  <si>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</si>
  <si>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</si>
  <si>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</si>
  <si>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</si>
  <si>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</si>
  <si>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</si>
  <si>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</si>
  <si>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</si>
  <si>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</si>
  <si>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</si>
  <si>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</si>
  <si>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</si>
  <si>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</si>
  <si>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</si>
  <si>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</si>
  <si>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</si>
  <si>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</si>
  <si>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</si>
  <si>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</si>
  <si>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</si>
  <si>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</si>
  <si>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</si>
  <si>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</si>
  <si>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</si>
  <si>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</si>
  <si>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</si>
  <si>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</si>
  <si>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</si>
  <si>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</si>
  <si>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</si>
  <si>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</si>
  <si>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</si>
  <si>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</si>
  <si>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</si>
  <si>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</si>
  <si>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</si>
  <si>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</si>
  <si>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</si>
  <si>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</si>
  <si>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</si>
  <si>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</si>
  <si>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</si>
  <si>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</si>
  <si>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</si>
  <si>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</si>
  <si>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</si>
  <si>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</si>
  <si>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</si>
  <si>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</si>
  <si>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</si>
  <si>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</si>
  <si>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</si>
  <si>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</si>
  <si>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</si>
  <si>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</si>
  <si>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</si>
  <si>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</si>
  <si>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</si>
  <si>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</si>
  <si>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</si>
  <si>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</si>
  <si>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</si>
  <si>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</si>
  <si>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</si>
  <si>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</si>
  <si>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</si>
  <si>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</si>
  <si>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</si>
  <si>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</si>
  <si>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</si>
  <si>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</si>
  <si>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</si>
  <si>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</si>
  <si>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</si>
  <si>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</si>
  <si>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</si>
  <si>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</si>
  <si>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</si>
  <si>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</si>
  <si>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</si>
  <si>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</si>
  <si>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</si>
  <si>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</si>
  <si>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</si>
  <si>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</si>
  <si>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</si>
  <si>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</si>
  <si>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</si>
  <si>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</si>
  <si>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</si>
  <si>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</si>
  <si>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</si>
  <si>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</si>
  <si>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</si>
  <si>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</si>
  <si>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</si>
  <si>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</si>
  <si>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</si>
  <si>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</si>
  <si>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</si>
  <si>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</si>
  <si>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</si>
  <si>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</si>
  <si>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</si>
  <si>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</si>
  <si>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</si>
  <si>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</si>
  <si>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</si>
  <si>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</si>
  <si>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</si>
  <si>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</si>
  <si>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</si>
  <si>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</si>
  <si>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</si>
  <si>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</si>
  <si>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</si>
  <si>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</si>
  <si>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</si>
  <si>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</si>
  <si>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</si>
  <si>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</si>
  <si>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</si>
  <si>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</si>
  <si>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</si>
  <si>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</si>
  <si>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</si>
  <si>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</si>
  <si>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</si>
  <si>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</si>
  <si>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</si>
  <si>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</si>
  <si>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</si>
  <si>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</si>
  <si>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</si>
  <si>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</si>
  <si>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</si>
  <si>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</si>
  <si>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</si>
  <si>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</si>
  <si>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</si>
  <si>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</si>
  <si>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</si>
  <si>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</si>
  <si>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</si>
  <si>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</si>
  <si>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</si>
  <si>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</si>
  <si>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</si>
  <si>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</si>
  <si>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</si>
  <si>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</si>
  <si>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</si>
  <si>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</si>
  <si>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</si>
  <si>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</si>
  <si>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</si>
  <si>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</si>
  <si>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</si>
  <si>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</si>
  <si>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</si>
  <si>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</si>
  <si>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</si>
  <si>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</si>
  <si>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</si>
  <si>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</si>
  <si>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</si>
  <si>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</si>
  <si>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</si>
  <si>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</si>
  <si>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</si>
  <si>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</si>
  <si>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</si>
  <si>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</si>
  <si>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</si>
  <si>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</si>
  <si>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</si>
  <si>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</si>
  <si>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</si>
  <si>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</si>
  <si>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</si>
  <si>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</si>
  <si>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</si>
  <si>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</si>
  <si>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</si>
  <si>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</si>
  <si>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</si>
  <si>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</si>
  <si>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</si>
  <si>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</si>
  <si>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</si>
  <si>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</si>
  <si>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</si>
  <si>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</si>
  <si>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</si>
  <si>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</si>
  <si>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</si>
  <si>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</si>
  <si>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</si>
  <si>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</si>
  <si>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</si>
  <si>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</si>
  <si>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</si>
  <si>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</si>
  <si>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</si>
  <si>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</si>
  <si>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</si>
  <si>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</si>
  <si>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</si>
  <si>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</si>
  <si>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</si>
  <si>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</si>
  <si>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</si>
  <si>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</si>
  <si>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</si>
  <si>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</si>
  <si>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</si>
  <si>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</si>
  <si>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</si>
  <si>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</si>
  <si>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</si>
  <si>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</si>
  <si>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</si>
  <si>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</si>
  <si>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</si>
  <si>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</si>
  <si>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</si>
  <si>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</si>
  <si>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</si>
  <si>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</si>
  <si>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</si>
  <si>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</si>
  <si>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</si>
  <si>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</si>
  <si>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</si>
  <si>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</si>
  <si>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</si>
  <si>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</si>
  <si>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</si>
  <si>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</si>
  <si>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</si>
  <si>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</si>
  <si>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</si>
  <si>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</si>
  <si>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</si>
  <si>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</si>
  <si>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</si>
  <si>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</si>
  <si>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</si>
  <si>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</si>
  <si>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</si>
  <si>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</si>
  <si>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</si>
  <si>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</si>
  <si>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</si>
  <si>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</si>
  <si>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</si>
  <si>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</si>
  <si>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</si>
  <si>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</si>
  <si>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</si>
  <si>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</si>
  <si>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</si>
  <si>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</si>
  <si>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</si>
  <si>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</si>
  <si>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</si>
  <si>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</si>
  <si>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</si>
  <si>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</si>
  <si>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</si>
  <si>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</si>
  <si>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</si>
  <si>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</si>
  <si>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</si>
  <si>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</si>
  <si>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</si>
  <si>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</si>
  <si>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</si>
  <si>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</si>
  <si>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</si>
  <si>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</si>
  <si>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</si>
  <si>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</si>
  <si>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</si>
  <si>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</si>
  <si>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</si>
  <si>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</si>
  <si>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</si>
  <si>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</si>
  <si>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</si>
  <si>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</si>
  <si>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</si>
  <si>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</si>
  <si>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</si>
  <si>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</si>
  <si>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</si>
  <si>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</si>
  <si>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</si>
  <si>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</si>
  <si>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</si>
  <si>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</si>
  <si>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</si>
  <si>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</si>
  <si>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</si>
  <si>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</si>
  <si>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</si>
  <si>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</si>
  <si>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</si>
  <si>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</si>
  <si>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</si>
  <si>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</si>
  <si>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</si>
  <si>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</si>
  <si>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</si>
  <si>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</si>
  <si>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</si>
  <si>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</si>
  <si>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</si>
  <si>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</si>
  <si>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</si>
  <si>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</si>
  <si>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</si>
  <si>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</si>
  <si>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</si>
  <si>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</si>
  <si>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</si>
  <si>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</si>
  <si>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</si>
  <si>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</si>
  <si>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</si>
  <si>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</si>
  <si>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</si>
  <si>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</si>
  <si>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</si>
  <si>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</si>
  <si>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</si>
  <si>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</si>
  <si>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</si>
  <si>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</si>
  <si>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</si>
  <si>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</si>
  <si>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</si>
  <si>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</si>
  <si>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</si>
  <si>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</si>
  <si>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</si>
  <si>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</si>
  <si>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</si>
  <si>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</si>
  <si>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</si>
  <si>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</si>
  <si>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</si>
  <si>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</si>
  <si>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</si>
  <si>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</si>
  <si>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</si>
  <si>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</si>
  <si>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</si>
  <si>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</si>
  <si>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</si>
  <si>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</si>
  <si>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</si>
  <si>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</si>
  <si>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</si>
  <si>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</si>
  <si>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</si>
  <si>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</si>
  <si>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</si>
  <si>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</si>
  <si>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</si>
  <si>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</si>
  <si>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</si>
  <si>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</si>
  <si>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</si>
  <si>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</si>
  <si>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</si>
  <si>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</si>
  <si>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</si>
  <si>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</si>
  <si>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</si>
  <si>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</si>
  <si>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</si>
  <si>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</si>
  <si>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</si>
  <si>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</si>
  <si>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</si>
  <si>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</si>
  <si>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</si>
  <si>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</si>
  <si>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</si>
  <si>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</si>
  <si>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</si>
  <si>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</si>
  <si>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</si>
  <si>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</si>
  <si>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</si>
  <si>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</si>
  <si>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</si>
  <si>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</si>
  <si>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</si>
  <si>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</si>
  <si>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</si>
  <si>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</si>
  <si>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</si>
  <si>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</si>
  <si>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</si>
  <si>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</si>
  <si>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</si>
  <si>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</si>
  <si>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</si>
  <si>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</si>
  <si>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</si>
  <si>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</si>
  <si>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</si>
  <si>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</si>
  <si>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</si>
  <si>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</si>
  <si>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</si>
  <si>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</si>
  <si>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</si>
  <si>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</si>
  <si>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</si>
  <si>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</si>
  <si>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</si>
  <si>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</si>
  <si>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</si>
  <si>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</si>
  <si>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</si>
  <si>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</si>
  <si>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</si>
  <si>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</si>
  <si>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</si>
  <si>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</si>
  <si>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</si>
  <si>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</si>
  <si>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</si>
  <si>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</si>
  <si>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</si>
  <si>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</si>
  <si>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</si>
  <si>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</si>
  <si>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</si>
  <si>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</si>
  <si>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</si>
  <si>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</si>
  <si>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</si>
  <si>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</si>
  <si>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</si>
  <si>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</si>
  <si>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</si>
  <si>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</si>
  <si>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</si>
  <si>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</si>
  <si>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</si>
  <si>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</si>
  <si>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</si>
  <si>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</si>
  <si>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</si>
  <si>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</si>
  <si>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</si>
  <si>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</si>
  <si>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</si>
  <si>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</si>
  <si>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</si>
  <si>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</si>
  <si>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</si>
  <si>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</si>
  <si>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</si>
  <si>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</si>
  <si>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</si>
  <si>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</si>
  <si>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</si>
  <si>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</si>
  <si>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</si>
  <si>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</si>
  <si>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</si>
  <si>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</si>
  <si>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</si>
  <si>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</si>
  <si>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</si>
  <si>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</si>
  <si>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</si>
  <si>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</si>
  <si>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</si>
  <si>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</si>
  <si>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</si>
  <si>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</si>
  <si>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</si>
  <si>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</si>
  <si>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</si>
  <si>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</si>
  <si>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</si>
  <si>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</si>
  <si>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</si>
  <si>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</si>
  <si>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</si>
  <si>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</si>
  <si>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</si>
  <si>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</si>
  <si>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</si>
  <si>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</si>
  <si>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</si>
  <si>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</si>
  <si>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</si>
  <si>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</si>
  <si>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</si>
  <si>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</si>
  <si>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</si>
  <si>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</si>
  <si>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</si>
  <si>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</si>
  <si>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</si>
  <si>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</si>
  <si>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</si>
  <si>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</si>
  <si>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</si>
  <si>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</si>
  <si>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</si>
  <si>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</si>
  <si>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</si>
  <si>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</si>
  <si>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</si>
  <si>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</si>
  <si>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</si>
  <si>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</si>
  <si>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</si>
  <si>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</si>
  <si>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</si>
  <si>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</si>
  <si>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</si>
  <si>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</si>
  <si>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</si>
  <si>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</si>
  <si>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</si>
  <si>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</si>
  <si>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</si>
  <si>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</si>
  <si>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</si>
  <si>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</si>
  <si>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</si>
  <si>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</si>
  <si>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</si>
  <si>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</si>
  <si>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</si>
  <si>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</si>
  <si>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</si>
  <si>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</si>
  <si>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</si>
  <si>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</si>
  <si>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</si>
  <si>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</si>
  <si>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</si>
  <si>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</si>
  <si>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</si>
  <si>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</si>
  <si>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</si>
  <si>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</si>
  <si>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</si>
  <si>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</si>
  <si>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</si>
  <si>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</si>
  <si>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</si>
  <si>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</si>
  <si>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</si>
  <si>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</si>
  <si>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</si>
  <si>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</si>
  <si>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</si>
  <si>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</si>
  <si>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</si>
  <si>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</si>
  <si>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</si>
  <si>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</si>
  <si>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</si>
  <si>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</si>
  <si>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</si>
  <si>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</si>
  <si>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</si>
  <si>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</si>
  <si>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</si>
  <si>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</si>
  <si>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</si>
  <si>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</si>
  <si>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</si>
  <si>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</si>
  <si>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</si>
  <si>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</si>
  <si>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</si>
  <si>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</si>
  <si>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</si>
  <si>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</si>
  <si>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</si>
  <si>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</si>
  <si>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</si>
  <si>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</si>
  <si>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</si>
  <si>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</si>
  <si>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</si>
  <si>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</si>
  <si>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</si>
  <si>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</si>
  <si>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</si>
  <si>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</si>
  <si>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</si>
  <si>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</si>
  <si>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</si>
  <si>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</si>
  <si>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</si>
  <si>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</si>
  <si>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</si>
  <si>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</si>
  <si>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</si>
  <si>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</si>
  <si>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</si>
  <si>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</si>
  <si>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</si>
  <si>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</si>
  <si>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</si>
  <si>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</si>
  <si>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</si>
  <si>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</si>
  <si>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</si>
  <si>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</si>
  <si>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</si>
  <si>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</si>
  <si>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</si>
  <si>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</si>
  <si>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</si>
  <si>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</si>
  <si>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</si>
  <si>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</si>
  <si>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</si>
  <si>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</si>
  <si>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</si>
  <si>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</si>
  <si>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</si>
  <si>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</si>
  <si>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</si>
  <si>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</si>
  <si>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</si>
  <si>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</si>
  <si>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</si>
  <si>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</si>
  <si>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</si>
  <si>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</si>
  <si>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</si>
  <si>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</si>
  <si>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</si>
  <si>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</si>
  <si>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</si>
  <si>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</si>
  <si>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</si>
  <si>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</si>
  <si>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</si>
  <si>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</si>
  <si>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</si>
  <si>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</si>
  <si>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</si>
  <si>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</si>
  <si>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</si>
  <si>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</si>
  <si>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</si>
  <si>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</si>
  <si>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</si>
  <si>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</si>
  <si>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</si>
  <si>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</si>
  <si>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</si>
  <si>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</si>
  <si>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</si>
  <si>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</si>
  <si>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</si>
  <si>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</si>
  <si>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</si>
  <si>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</si>
  <si>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</si>
  <si>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</si>
  <si>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</si>
  <si>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</si>
  <si>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</si>
  <si>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</si>
  <si>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</si>
  <si>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</si>
  <si>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</si>
  <si>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</si>
  <si>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</si>
  <si>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</si>
  <si>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</si>
  <si>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</si>
  <si>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</si>
  <si>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</si>
  <si>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</si>
  <si>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</si>
  <si>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</si>
  <si>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</si>
  <si>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</si>
  <si>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</si>
  <si>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</si>
  <si>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</si>
  <si>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</si>
  <si>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</si>
  <si>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</si>
  <si>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</si>
  <si>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</si>
  <si>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</si>
  <si>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</si>
  <si>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</si>
  <si>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</si>
  <si>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</si>
  <si>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</si>
  <si>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</si>
  <si>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</si>
  <si>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</si>
  <si>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</si>
  <si>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</si>
  <si>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</si>
  <si>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</si>
  <si>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</si>
  <si>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</si>
  <si>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</si>
  <si>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</si>
  <si>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</si>
  <si>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</si>
  <si>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</si>
  <si>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</si>
  <si>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</si>
  <si>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</si>
  <si>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</si>
  <si>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</si>
  <si>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</si>
  <si>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</si>
  <si>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</si>
  <si>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</si>
  <si>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</si>
  <si>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</si>
  <si>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</si>
  <si>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</si>
  <si>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</si>
  <si>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</si>
  <si>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</si>
  <si>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</si>
  <si>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</si>
  <si>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</si>
  <si>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</si>
  <si>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</si>
  <si>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</si>
  <si>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</si>
  <si>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</si>
  <si>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</si>
  <si>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</si>
  <si>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</si>
  <si>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</si>
  <si>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</si>
  <si>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</si>
  <si>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</si>
  <si>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</si>
  <si>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</si>
  <si>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</si>
  <si>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</si>
  <si>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</si>
  <si>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</si>
  <si>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</si>
  <si>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</si>
  <si>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</si>
  <si>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</si>
  <si>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</si>
  <si>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</si>
  <si>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</si>
  <si>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</si>
  <si>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</si>
  <si>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</si>
  <si>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</si>
  <si>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</si>
  <si>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</si>
  <si>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</si>
  <si>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</si>
  <si>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</si>
  <si>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</si>
  <si>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</si>
  <si>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</si>
  <si>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</si>
  <si>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</si>
  <si>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</si>
  <si>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</si>
  <si>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</si>
  <si>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</si>
  <si>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</si>
  <si>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</si>
  <si>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</si>
  <si>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</si>
  <si>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</si>
  <si>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</si>
  <si>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</si>
  <si>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</si>
  <si>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</si>
  <si>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</si>
  <si>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</si>
  <si>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</si>
  <si>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</si>
  <si>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</si>
  <si>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</si>
  <si>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</si>
  <si>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</si>
  <si>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</si>
  <si>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</si>
  <si>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</si>
  <si>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</si>
  <si>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</si>
  <si>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</si>
  <si>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</si>
  <si>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</si>
  <si>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</si>
  <si>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</si>
  <si>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</si>
  <si>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</si>
  <si>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</si>
  <si>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</si>
  <si>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</si>
  <si>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</si>
  <si>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</si>
  <si>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</si>
  <si>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</si>
  <si>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</si>
  <si>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</si>
  <si>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</si>
  <si>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</si>
  <si>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</si>
  <si>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</si>
  <si>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</si>
  <si>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</si>
  <si>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</si>
  <si>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</si>
  <si>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</si>
  <si>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</si>
  <si>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</si>
  <si>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</si>
  <si>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</si>
  <si>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</si>
  <si>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</si>
  <si>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</si>
  <si>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</si>
  <si>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</si>
  <si>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</si>
  <si>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</si>
  <si>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</si>
  <si>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</si>
  <si>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</si>
  <si>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</si>
  <si>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</si>
  <si>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</si>
  <si>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</si>
  <si>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</si>
  <si>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</si>
  <si>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</si>
  <si>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</si>
  <si>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</si>
  <si>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</si>
  <si>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</si>
  <si>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</si>
  <si>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</si>
  <si>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</si>
  <si>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</si>
  <si>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</si>
  <si>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</si>
  <si>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</si>
  <si>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</si>
  <si>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</si>
  <si>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</si>
  <si>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</si>
  <si>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</si>
  <si>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</si>
  <si>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</si>
  <si>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</si>
  <si>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</si>
  <si>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</si>
  <si>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</si>
  <si>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</si>
  <si>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</si>
  <si>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</si>
  <si>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</si>
  <si>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</si>
  <si>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</si>
  <si>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</si>
  <si>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</si>
  <si>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</si>
  <si>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</si>
  <si>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</si>
  <si>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</si>
  <si>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</si>
  <si>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</si>
  <si>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</si>
  <si>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</si>
  <si>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</si>
  <si>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</si>
  <si>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</si>
  <si>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</si>
  <si>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</si>
  <si>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</si>
  <si>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</si>
  <si>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</si>
  <si>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</si>
  <si>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</si>
  <si>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</si>
  <si>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</si>
  <si>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</si>
  <si>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</si>
  <si>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</si>
  <si>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</si>
  <si>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</si>
  <si>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</si>
  <si>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</si>
  <si>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</si>
  <si>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</si>
  <si>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</si>
  <si>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</si>
  <si>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</si>
  <si>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</si>
  <si>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</si>
  <si>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</si>
  <si>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</si>
  <si>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</si>
  <si>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</si>
  <si>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</si>
  <si>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</si>
  <si>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</si>
  <si>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</si>
  <si>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</si>
  <si>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</si>
  <si>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</si>
  <si>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</si>
  <si>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</si>
  <si>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</si>
  <si>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</si>
  <si>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</si>
  <si>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</si>
  <si>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</si>
  <si>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</si>
  <si>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</si>
  <si>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</si>
  <si>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</si>
  <si>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</si>
  <si>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</si>
  <si>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</si>
  <si>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</si>
  <si>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</si>
  <si>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</si>
  <si>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</si>
  <si>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</si>
  <si>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</si>
  <si>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</si>
  <si>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</si>
  <si>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</si>
  <si>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</si>
  <si>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</si>
  <si>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</si>
  <si>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</si>
  <si>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</si>
  <si>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</si>
  <si>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</si>
  <si>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</si>
  <si>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</si>
  <si>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</si>
  <si>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</si>
  <si>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</si>
  <si>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</si>
  <si>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</si>
  <si>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</si>
  <si>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</si>
  <si>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</si>
  <si>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</si>
  <si>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</si>
  <si>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</si>
  <si>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</si>
  <si>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</si>
  <si>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</si>
  <si>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</si>
  <si>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</si>
  <si>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</si>
  <si>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</si>
  <si>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</si>
  <si>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</si>
  <si>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</si>
  <si>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</si>
  <si>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</si>
  <si>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</si>
  <si>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</si>
  <si>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</si>
  <si>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</si>
  <si>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</si>
  <si>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</si>
  <si>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</si>
  <si>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</si>
  <si>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</si>
  <si>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</si>
  <si>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</si>
  <si>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</si>
  <si>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</si>
  <si>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</si>
  <si>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</si>
  <si>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</si>
  <si>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</si>
  <si>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</si>
  <si>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</si>
  <si>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</si>
  <si>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</si>
  <si>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</si>
  <si>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</si>
  <si>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</si>
  <si>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</si>
  <si>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</si>
  <si>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</si>
  <si>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</si>
  <si>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</si>
  <si>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</si>
  <si>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</si>
  <si>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</si>
  <si>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</si>
  <si>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</si>
  <si>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</si>
  <si>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</si>
  <si>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</si>
  <si>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</si>
  <si>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</si>
  <si>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</si>
  <si>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</si>
  <si>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</si>
  <si>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</si>
  <si>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</si>
  <si>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</si>
  <si>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</si>
  <si>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</si>
  <si>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</si>
  <si>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</si>
  <si>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</si>
  <si>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</si>
  <si>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</si>
  <si>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</si>
  <si>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</si>
  <si>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</si>
  <si>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</si>
  <si>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</si>
  <si>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</si>
  <si>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</si>
  <si>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</si>
  <si>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</si>
  <si>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</si>
  <si>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</si>
  <si>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</si>
  <si>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</si>
  <si>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</si>
  <si>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</si>
  <si>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</si>
  <si>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</si>
  <si>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</si>
  <si>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</si>
  <si>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</si>
  <si>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</si>
  <si>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</si>
  <si>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</si>
  <si>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</si>
  <si>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</si>
  <si>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</si>
  <si>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</si>
  <si>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</si>
  <si>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</si>
  <si>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</si>
  <si>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</si>
  <si>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</si>
  <si>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</si>
  <si>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</si>
  <si>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</si>
  <si>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</si>
  <si>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</si>
  <si>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</si>
  <si>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</si>
  <si>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</si>
  <si>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</si>
  <si>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</si>
  <si>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</si>
  <si>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</si>
  <si>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</si>
  <si>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</si>
  <si>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</si>
  <si>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</si>
  <si>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</si>
  <si>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</si>
  <si>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</si>
  <si>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</si>
  <si>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</si>
  <si>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</si>
  <si>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</si>
  <si>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</si>
  <si>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</si>
  <si>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</si>
  <si>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</si>
  <si>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</si>
  <si>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</si>
  <si>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</si>
  <si>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</si>
  <si>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</si>
  <si>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</si>
  <si>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</si>
  <si>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</si>
  <si>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</si>
  <si>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</si>
  <si>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</si>
  <si>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</si>
  <si>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</si>
  <si>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</si>
  <si>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</si>
  <si>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</si>
  <si>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</si>
  <si>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</si>
  <si>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</si>
  <si>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</si>
  <si>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</si>
  <si>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</si>
  <si>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</si>
  <si>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</si>
  <si>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</si>
  <si>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</si>
  <si>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</si>
  <si>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</si>
  <si>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</si>
  <si>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</si>
  <si>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</si>
  <si>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</si>
  <si>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</si>
  <si>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</si>
  <si>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</si>
  <si>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</si>
  <si>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</si>
  <si>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</si>
  <si>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</si>
  <si>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</si>
  <si>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</si>
  <si>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</si>
  <si>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</si>
  <si>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</si>
  <si>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</si>
  <si>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</si>
  <si>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</si>
  <si>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</si>
  <si>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</si>
  <si>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</si>
  <si>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</si>
  <si>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</si>
  <si>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</si>
  <si>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</si>
  <si>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</si>
  <si>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</si>
  <si>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</si>
  <si>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</si>
  <si>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</si>
  <si>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</si>
  <si>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</si>
  <si>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</si>
  <si>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</si>
  <si>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</si>
  <si>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</si>
  <si>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</si>
  <si>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</si>
  <si>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</si>
  <si>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</si>
  <si>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</si>
  <si>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</si>
  <si>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</si>
  <si>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</si>
  <si>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</si>
  <si>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</si>
  <si>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</si>
  <si>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</si>
  <si>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</si>
  <si>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</si>
  <si>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</si>
  <si>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</si>
  <si>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</si>
  <si>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</si>
  <si>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</si>
  <si>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</si>
  <si>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</si>
  <si>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</si>
  <si>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</si>
  <si>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</si>
  <si>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</si>
  <si>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</si>
  <si>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</si>
  <si>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</si>
  <si>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</si>
  <si>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</si>
  <si>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</si>
  <si>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</si>
  <si>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</si>
  <si>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</si>
  <si>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</si>
  <si>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</si>
  <si>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</si>
  <si>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</si>
  <si>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</si>
  <si>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</si>
  <si>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</si>
  <si>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</si>
  <si>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</si>
  <si>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</si>
  <si>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</si>
  <si>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</si>
  <si>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</si>
  <si>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</si>
  <si>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</si>
  <si>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</si>
  <si>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</si>
  <si>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</si>
  <si>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</si>
  <si>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</si>
  <si>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</si>
  <si>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</si>
  <si>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</si>
  <si>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</si>
  <si>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</si>
  <si>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</si>
  <si>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</si>
  <si>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</si>
  <si>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</si>
  <si>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</si>
  <si>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</si>
  <si>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</si>
  <si>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</si>
  <si>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</si>
  <si>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</si>
  <si>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</si>
  <si>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</si>
  <si>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</si>
  <si>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</si>
  <si>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</si>
  <si>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</si>
  <si>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</si>
  <si>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</si>
  <si>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</si>
  <si>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</si>
  <si>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</si>
  <si>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</si>
  <si>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</si>
  <si>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</si>
  <si>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</si>
  <si>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</si>
  <si>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</si>
  <si>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</si>
  <si>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</si>
  <si>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</si>
  <si>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</si>
  <si>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</si>
  <si>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</si>
  <si>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</si>
  <si>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</si>
  <si>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</si>
  <si>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</si>
  <si>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</si>
  <si>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</si>
  <si>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</si>
  <si>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</si>
  <si>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</si>
  <si>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</si>
  <si>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</si>
  <si>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</si>
  <si>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</si>
  <si>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</si>
  <si>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</si>
  <si>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</si>
  <si>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</si>
  <si>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</si>
  <si>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</si>
  <si>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</si>
  <si>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</si>
  <si>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</si>
  <si>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</si>
  <si>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</si>
  <si>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</si>
  <si>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</si>
  <si>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</si>
  <si>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</si>
  <si>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</si>
  <si>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</si>
  <si>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</si>
  <si>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</si>
  <si>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</si>
  <si>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</si>
  <si>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</si>
  <si>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</si>
  <si>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</si>
  <si>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</si>
  <si>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</si>
  <si>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</si>
  <si>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</si>
  <si>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</si>
  <si>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</si>
  <si>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</si>
  <si>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</si>
  <si>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</si>
  <si>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</si>
  <si>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</si>
  <si>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</si>
  <si>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</si>
  <si>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</si>
  <si>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</si>
  <si>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</si>
  <si>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</si>
  <si>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</si>
  <si>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</si>
  <si>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</si>
  <si>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</si>
  <si>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</si>
  <si>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</si>
  <si>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</si>
  <si>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</si>
  <si>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</si>
  <si>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</si>
  <si>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</si>
  <si>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</si>
  <si>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</si>
  <si>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</si>
  <si>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</si>
  <si>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</si>
  <si>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</si>
  <si>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</si>
  <si>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</si>
  <si>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</si>
  <si>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</si>
  <si>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</si>
  <si>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</si>
  <si>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</si>
  <si>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</si>
  <si>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</si>
  <si>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</si>
  <si>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</si>
  <si>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</si>
  <si>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</si>
  <si>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</si>
  <si>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</si>
  <si>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</si>
  <si>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</si>
  <si>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</si>
  <si>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</si>
  <si>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</si>
  <si>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</si>
  <si>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</si>
  <si>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</si>
  <si>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</si>
  <si>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</si>
  <si>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</si>
  <si>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</si>
  <si>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</si>
  <si>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</si>
  <si>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</si>
  <si>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</si>
  <si>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</si>
  <si>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</si>
  <si>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</si>
  <si>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</si>
  <si>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</si>
  <si>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</si>
  <si>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</si>
  <si>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</si>
  <si>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</si>
  <si>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</si>
  <si>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</si>
  <si>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</si>
  <si>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</si>
  <si>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</si>
  <si>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</si>
  <si>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</si>
  <si>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</si>
  <si>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</si>
  <si>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</si>
  <si>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</si>
  <si>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</si>
  <si>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</si>
  <si>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</si>
  <si>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</si>
  <si>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</si>
  <si>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</si>
  <si>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</si>
  <si>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</si>
  <si>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</si>
  <si>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</si>
  <si>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</si>
  <si>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</si>
  <si>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</si>
  <si>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</si>
  <si>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</si>
  <si>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</si>
  <si>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</si>
  <si>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</si>
  <si>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</si>
  <si>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</si>
  <si>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</si>
  <si>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</si>
  <si>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</si>
  <si>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</si>
  <si>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</si>
  <si>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</si>
  <si>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</si>
  <si>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</si>
  <si>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</si>
  <si>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</si>
  <si>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</si>
  <si>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</si>
  <si>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</si>
  <si>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</si>
  <si>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</si>
  <si>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</si>
  <si>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</si>
  <si>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</si>
  <si>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</si>
  <si>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</si>
  <si>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</si>
  <si>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</si>
  <si>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</si>
  <si>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</si>
  <si>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</si>
  <si>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</si>
  <si>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</si>
  <si>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</si>
  <si>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</si>
  <si>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</si>
  <si>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</si>
  <si>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</si>
  <si>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</si>
  <si>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</si>
  <si>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</si>
  <si>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</si>
  <si>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</si>
  <si>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</si>
  <si>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</si>
  <si>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</si>
  <si>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</si>
  <si>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</si>
  <si>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</si>
  <si>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</si>
  <si>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</si>
  <si>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</si>
  <si>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</si>
  <si>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</si>
  <si>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</si>
  <si>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</si>
  <si>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</si>
  <si>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</si>
  <si>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</si>
  <si>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</si>
  <si>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</si>
  <si>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</si>
  <si>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</si>
  <si>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</si>
  <si>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</si>
  <si>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</si>
  <si>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</si>
  <si>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</si>
  <si>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</si>
  <si>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</si>
  <si>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</si>
  <si>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</si>
  <si>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</si>
  <si>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</si>
  <si>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</si>
  <si>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</si>
  <si>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</si>
  <si>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</si>
  <si>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</si>
  <si>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</si>
  <si>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</si>
  <si>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</si>
  <si>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</si>
  <si>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</si>
  <si>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</si>
  <si>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</si>
  <si>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</si>
  <si>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</si>
  <si>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</si>
  <si>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</si>
  <si>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</si>
  <si>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</si>
  <si>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</si>
  <si>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</si>
  <si>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</si>
  <si>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</si>
  <si>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</si>
  <si>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</si>
  <si>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</si>
  <si>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</si>
  <si>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</si>
  <si>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</si>
  <si>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</si>
  <si>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</si>
  <si>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</si>
  <si>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</si>
  <si>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</si>
  <si>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</si>
  <si>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</si>
  <si>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</si>
  <si>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</si>
  <si>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</si>
  <si>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</si>
  <si>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</si>
  <si>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</si>
  <si>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</si>
  <si>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</si>
  <si>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</si>
  <si>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</si>
  <si>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</si>
  <si>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</si>
  <si>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</si>
  <si>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</si>
  <si>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</si>
  <si>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</si>
  <si>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</si>
  <si>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</si>
  <si>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</si>
  <si>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</si>
  <si>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</si>
  <si>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</si>
  <si>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</si>
  <si>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</si>
  <si>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</si>
  <si>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</si>
  <si>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</si>
  <si>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</si>
  <si>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</si>
  <si>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</si>
  <si>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</si>
  <si>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</si>
  <si>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</si>
  <si>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</si>
  <si>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</si>
  <si>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</si>
  <si>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</si>
  <si>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</si>
  <si>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</si>
  <si>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</si>
  <si>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</si>
  <si>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</si>
  <si>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</si>
  <si>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</si>
  <si>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</si>
  <si>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</si>
  <si>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</si>
  <si>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</si>
  <si>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</si>
  <si>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</si>
  <si>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</si>
  <si>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</si>
  <si>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</si>
  <si>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</si>
  <si>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</si>
  <si>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</si>
  <si>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</si>
  <si>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</si>
  <si>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</si>
  <si>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</si>
  <si>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</si>
  <si>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</si>
  <si>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</si>
  <si>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</si>
  <si>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</si>
  <si>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</si>
  <si>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</si>
  <si>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</si>
  <si>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</si>
  <si>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</si>
  <si>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</si>
  <si>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</si>
  <si>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</si>
  <si>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</si>
  <si>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</si>
  <si>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</si>
  <si>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</si>
  <si>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</si>
  <si>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</si>
  <si>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</si>
  <si>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</si>
  <si>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</si>
  <si>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</si>
  <si>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</si>
  <si>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</si>
  <si>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</si>
  <si>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</si>
  <si>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</si>
  <si>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</si>
  <si>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</si>
  <si>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</si>
  <si>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</si>
  <si>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</si>
  <si>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</si>
  <si>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</si>
  <si>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</si>
  <si>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</si>
  <si>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</si>
  <si>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</si>
  <si>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</si>
  <si>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</si>
  <si>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</si>
  <si>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</si>
  <si>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</si>
  <si>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</si>
  <si>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</si>
  <si>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</si>
  <si>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</si>
  <si>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</si>
  <si>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</si>
  <si>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</si>
  <si>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</si>
  <si>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</si>
  <si>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</si>
  <si>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</si>
  <si>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</si>
  <si>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</si>
  <si>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</si>
  <si>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</si>
  <si>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</si>
  <si>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</si>
  <si>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</si>
  <si>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</si>
  <si>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</si>
  <si>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</si>
  <si>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</si>
  <si>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</si>
  <si>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</si>
  <si>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</si>
  <si>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</si>
  <si>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</si>
  <si>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</si>
  <si>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</si>
  <si>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</si>
  <si>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</si>
  <si>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</si>
  <si>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</si>
  <si>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</si>
  <si>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</si>
  <si>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</si>
  <si>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</si>
  <si>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</si>
  <si>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</si>
  <si>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</si>
  <si>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</si>
  <si>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</si>
  <si>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</si>
  <si>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</si>
  <si>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</si>
  <si>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</si>
  <si>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</si>
  <si>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</si>
  <si>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</si>
  <si>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</si>
  <si>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</si>
  <si>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</si>
  <si>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</si>
  <si>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</si>
  <si>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</si>
  <si>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</si>
  <si>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</si>
  <si>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</si>
  <si>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</si>
  <si>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</si>
  <si>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</si>
  <si>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</si>
  <si>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</si>
  <si>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</si>
  <si>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</si>
  <si>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</si>
  <si>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</si>
  <si>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</si>
  <si>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</si>
  <si>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</si>
  <si>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</si>
  <si>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</si>
  <si>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</si>
  <si>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</si>
  <si>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</si>
  <si>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</si>
  <si>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</si>
  <si>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</si>
  <si>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</si>
  <si>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</si>
  <si>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</si>
  <si>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</si>
  <si>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</si>
  <si>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</si>
  <si>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</si>
  <si>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</si>
  <si>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</si>
  <si>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</si>
  <si>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</si>
  <si>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</si>
  <si>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</si>
  <si>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</si>
  <si>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</si>
  <si>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</si>
  <si>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</si>
  <si>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</si>
  <si>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</si>
  <si>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</si>
  <si>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</si>
  <si>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</si>
  <si>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</si>
  <si>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</si>
  <si>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</si>
  <si>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</si>
  <si>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</si>
  <si>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</si>
  <si>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</si>
  <si>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</si>
  <si>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</si>
  <si>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</si>
  <si>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</si>
  <si>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</si>
  <si>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</si>
  <si>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</si>
  <si>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</si>
  <si>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</si>
  <si>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</si>
  <si>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</si>
  <si>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</si>
  <si>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</si>
  <si>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</si>
  <si>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</si>
  <si>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</si>
  <si>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</si>
  <si>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</si>
  <si>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</si>
  <si>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</si>
  <si>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</si>
  <si>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</si>
  <si>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</si>
  <si>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</si>
  <si>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</si>
  <si>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</si>
  <si>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</si>
  <si>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</si>
  <si>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</si>
  <si>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</si>
  <si>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</si>
  <si>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</si>
  <si>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</si>
  <si>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</si>
  <si>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</si>
  <si>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</si>
  <si>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</si>
  <si>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</si>
  <si>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</si>
  <si>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</si>
  <si>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</si>
  <si>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</si>
  <si>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</si>
  <si>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</si>
  <si>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</si>
  <si>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</si>
  <si>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</si>
  <si>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</si>
  <si>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</si>
  <si>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</si>
  <si>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</si>
  <si>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</si>
  <si>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</si>
  <si>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</si>
  <si>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</si>
  <si>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</si>
  <si>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</si>
  <si>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</si>
  <si>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</si>
  <si>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</si>
  <si>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</si>
  <si>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</si>
  <si>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</si>
  <si>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</si>
  <si>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</si>
  <si>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</si>
  <si>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</si>
  <si>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</si>
  <si>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</si>
  <si>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</si>
  <si>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</si>
  <si>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</si>
  <si>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</si>
  <si>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</si>
  <si>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</si>
  <si>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</si>
  <si>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</si>
  <si>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</si>
  <si>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</si>
  <si>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</si>
  <si>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</si>
  <si>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</si>
  <si>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</si>
  <si>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</si>
  <si>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</si>
  <si>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</si>
  <si>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</si>
  <si>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</si>
  <si>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</si>
  <si>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</si>
  <si>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</si>
  <si>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</si>
  <si>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</si>
  <si>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</si>
  <si>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</si>
  <si>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</si>
  <si>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</si>
  <si>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</si>
  <si>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</si>
  <si>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</si>
  <si>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</si>
  <si>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</si>
  <si>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</si>
  <si>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</si>
  <si>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</si>
  <si>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</si>
  <si>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</si>
  <si>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</si>
  <si>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</si>
  <si>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</si>
  <si>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</si>
  <si>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</si>
  <si>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</si>
  <si>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</si>
  <si>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</si>
  <si>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</si>
  <si>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</si>
  <si>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</si>
  <si>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</si>
  <si>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</si>
  <si>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</si>
  <si>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</si>
  <si>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</si>
  <si>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</si>
  <si>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</si>
  <si>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</si>
  <si>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</si>
  <si>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</si>
  <si>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</si>
  <si>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</si>
  <si>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</si>
  <si>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</si>
  <si>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</si>
  <si>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</si>
  <si>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</si>
  <si>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</si>
  <si>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</si>
  <si>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</si>
  <si>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</si>
  <si>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</si>
  <si>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</si>
  <si>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</si>
  <si>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</si>
  <si>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</si>
  <si>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</si>
  <si>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</si>
  <si>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</si>
  <si>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</si>
  <si>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</si>
  <si>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</si>
  <si>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</si>
  <si>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</si>
  <si>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</si>
  <si>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</si>
  <si>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</si>
  <si>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</si>
  <si>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</si>
  <si>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</si>
  <si>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</si>
  <si>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</si>
  <si>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</si>
  <si>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</si>
  <si>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</si>
  <si>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</si>
  <si>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</si>
  <si>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</si>
  <si>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</si>
  <si>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</si>
  <si>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</si>
  <si>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</si>
  <si>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</si>
  <si>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</si>
  <si>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</si>
  <si>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</si>
  <si>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</si>
  <si>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</si>
  <si>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</si>
  <si>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</si>
  <si>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</si>
  <si>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</si>
  <si>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</si>
  <si>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</si>
  <si>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</si>
  <si>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</si>
  <si>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</si>
  <si>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</si>
  <si>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</si>
  <si>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</si>
  <si>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</si>
  <si>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</si>
  <si>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</si>
  <si>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</si>
  <si>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</si>
  <si>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</si>
  <si>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</si>
  <si>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</si>
  <si>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</si>
  <si>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</si>
  <si>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</si>
  <si>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</si>
  <si>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</si>
  <si>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</si>
  <si>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</si>
  <si>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</si>
  <si>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</si>
  <si>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</si>
  <si>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</si>
  <si>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</si>
  <si>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</si>
  <si>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</si>
  <si>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</si>
  <si>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</si>
  <si>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</si>
  <si>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</si>
  <si>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</si>
  <si>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</si>
  <si>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</si>
  <si>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</si>
  <si>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</si>
  <si>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</si>
  <si>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</si>
  <si>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</si>
  <si>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</si>
  <si>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</si>
  <si>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</si>
  <si>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</si>
  <si>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</si>
  <si>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</si>
  <si>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</si>
  <si>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</si>
  <si>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</si>
  <si>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</si>
  <si>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</si>
  <si>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</si>
  <si>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</si>
  <si>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</si>
  <si>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</si>
  <si>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</si>
  <si>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</si>
  <si>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</si>
  <si>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</si>
  <si>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</si>
  <si>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</si>
  <si>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</si>
  <si>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</si>
  <si>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</si>
  <si>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</si>
  <si>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</si>
  <si>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</si>
  <si>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</si>
  <si>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</si>
  <si>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</si>
  <si>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</si>
  <si>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</si>
  <si>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</si>
  <si>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</si>
  <si>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</si>
  <si>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</si>
  <si>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</si>
  <si>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</si>
  <si>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</si>
  <si>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</si>
  <si>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</si>
  <si>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</si>
  <si>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</si>
  <si>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</si>
  <si>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</si>
  <si>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</si>
  <si>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</si>
  <si>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</si>
  <si>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</si>
  <si>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</si>
  <si>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</si>
  <si>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</si>
  <si>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</si>
  <si>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</si>
  <si>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</si>
  <si>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</si>
  <si>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</si>
  <si>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</si>
  <si>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</si>
  <si>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</si>
  <si>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</si>
  <si>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</si>
  <si>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</si>
  <si>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</si>
  <si>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</si>
  <si>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</si>
  <si>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</si>
  <si>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</si>
  <si>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</si>
  <si>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</si>
  <si>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</si>
  <si>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</si>
  <si>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</si>
  <si>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</si>
  <si>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</si>
  <si>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</si>
  <si>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</si>
  <si>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</si>
  <si>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</si>
  <si>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</si>
  <si>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</si>
  <si>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</si>
  <si>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</si>
  <si>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</si>
  <si>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</si>
  <si>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</si>
  <si>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</si>
  <si>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</si>
  <si>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</si>
  <si>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</si>
  <si>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</si>
  <si>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</si>
  <si>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</si>
  <si>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</si>
  <si>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</si>
  <si>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</si>
  <si>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</si>
  <si>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</si>
  <si>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</si>
  <si>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</si>
  <si>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</si>
  <si>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</si>
  <si>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</si>
  <si>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</si>
  <si>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</si>
  <si>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</si>
  <si>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</si>
  <si>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</si>
  <si>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</si>
  <si>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</si>
  <si>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</si>
  <si>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</si>
  <si>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</si>
  <si>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</si>
  <si>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</si>
  <si>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</si>
  <si>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</si>
  <si>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</si>
  <si>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</si>
  <si>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</si>
  <si>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</si>
  <si>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</si>
  <si>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</si>
  <si>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</si>
  <si>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</si>
  <si>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</si>
  <si>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</si>
  <si>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</si>
  <si>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</si>
  <si>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</si>
  <si>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</si>
  <si>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</si>
  <si>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</si>
  <si>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</si>
  <si>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</si>
  <si>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</si>
  <si>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</si>
  <si>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</si>
  <si>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</si>
  <si>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</si>
  <si>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</si>
  <si>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</si>
  <si>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</si>
  <si>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</si>
  <si>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</si>
  <si>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</si>
  <si>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</si>
  <si>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</si>
  <si>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</si>
  <si>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</si>
  <si>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</si>
  <si>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</si>
  <si>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</si>
  <si>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</si>
  <si>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</si>
  <si>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</si>
  <si>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</si>
  <si>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</si>
  <si>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</si>
  <si>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</si>
  <si>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</si>
  <si>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</si>
  <si>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</si>
  <si>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</si>
  <si>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</si>
  <si>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</si>
  <si>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</si>
  <si>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</si>
  <si>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</si>
  <si>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</si>
  <si>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</si>
  <si>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</si>
  <si>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</si>
  <si>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</si>
  <si>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</si>
  <si>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</si>
  <si>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</si>
  <si>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</si>
  <si>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</si>
  <si>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</si>
  <si>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</si>
  <si>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</si>
  <si>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</si>
  <si>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</si>
  <si>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</si>
  <si>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</si>
  <si>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</si>
  <si>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</si>
  <si>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</si>
  <si>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</si>
  <si>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</si>
  <si>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</si>
  <si>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</si>
  <si>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</si>
  <si>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</si>
  <si>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</si>
  <si>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</si>
  <si>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</si>
  <si>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</si>
  <si>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</si>
  <si>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</si>
  <si>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</si>
  <si>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</si>
  <si>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</si>
  <si>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</si>
  <si>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</si>
  <si>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</si>
  <si>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</si>
  <si>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</si>
  <si>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</si>
  <si>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</si>
  <si>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</si>
  <si>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</si>
  <si>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</si>
  <si>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</si>
  <si>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</si>
  <si>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</si>
  <si>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</si>
  <si>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</si>
  <si>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</si>
  <si>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</si>
  <si>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</si>
  <si>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</si>
  <si>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</si>
  <si>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</si>
  <si>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</si>
  <si>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</si>
  <si>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</si>
  <si>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</si>
  <si>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</si>
  <si>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</si>
  <si>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</si>
  <si>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</si>
  <si>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</si>
  <si>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</si>
  <si>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</si>
  <si>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</si>
  <si>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</si>
  <si>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</si>
  <si>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</si>
  <si>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</si>
  <si>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</si>
  <si>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</si>
  <si>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</si>
  <si>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</si>
  <si>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</si>
  <si>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</si>
  <si>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</si>
  <si>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</si>
  <si>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</si>
  <si>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</si>
  <si>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</si>
  <si>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</si>
  <si>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</si>
  <si>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</si>
  <si>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</si>
  <si>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</si>
  <si>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</si>
  <si>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</si>
  <si>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</si>
  <si>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</si>
  <si>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</si>
  <si>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</si>
  <si>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</si>
  <si>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</si>
  <si>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</si>
  <si>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</si>
  <si>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</si>
  <si>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</si>
  <si>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</si>
  <si>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</si>
  <si>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</si>
  <si>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</si>
  <si>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</si>
  <si>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</si>
  <si>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</si>
  <si>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</si>
  <si>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</si>
  <si>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</si>
  <si>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</si>
  <si>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</si>
  <si>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</si>
  <si>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</si>
  <si>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</si>
  <si>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</si>
  <si>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</si>
  <si>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</si>
  <si>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</si>
  <si>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</si>
  <si>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</si>
  <si>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</si>
  <si>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</si>
  <si>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</si>
  <si>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</si>
  <si>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</si>
  <si>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</si>
  <si>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</si>
  <si>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</si>
  <si>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</si>
  <si>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</si>
  <si>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</si>
  <si>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</si>
  <si>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</si>
  <si>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</si>
  <si>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</si>
  <si>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</si>
  <si>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</si>
  <si>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</si>
  <si>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</si>
  <si>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</si>
  <si>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</si>
  <si>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</si>
  <si>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</si>
  <si>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</si>
  <si>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</si>
  <si>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</si>
  <si>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</si>
  <si>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</si>
  <si>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</si>
  <si>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</si>
  <si>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</si>
  <si>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</si>
  <si>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</si>
  <si>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</si>
  <si>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</si>
  <si>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</si>
  <si>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</si>
  <si>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</si>
  <si>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</si>
  <si>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</si>
  <si>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</si>
  <si>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</si>
  <si>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</si>
  <si>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</si>
  <si>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</si>
  <si>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</si>
  <si>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</si>
  <si>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</si>
  <si>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</si>
  <si>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</si>
  <si>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</si>
  <si>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</si>
  <si>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</si>
  <si>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</si>
  <si>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</si>
  <si>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</si>
  <si>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</si>
  <si>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</si>
  <si>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</si>
  <si>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</si>
  <si>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</si>
  <si>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</si>
  <si>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</si>
  <si>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</si>
  <si>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</si>
  <si>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</si>
  <si>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</si>
  <si>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</si>
  <si>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</si>
  <si>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</si>
  <si>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</si>
  <si>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</si>
  <si>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</si>
  <si>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</si>
  <si>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</si>
  <si>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</si>
  <si>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</si>
  <si>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</si>
  <si>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</si>
  <si>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</si>
  <si>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</si>
  <si>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</si>
  <si>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</si>
  <si>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</si>
  <si>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</si>
  <si>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</si>
  <si>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</si>
  <si>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</si>
  <si>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</si>
  <si>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</si>
  <si>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</si>
  <si>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</si>
  <si>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</si>
  <si>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</si>
  <si>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</si>
  <si>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</si>
  <si>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</si>
  <si>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</si>
  <si>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</si>
  <si>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</si>
  <si>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</si>
  <si>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</si>
  <si>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</si>
  <si>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</si>
  <si>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</si>
  <si>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</si>
  <si>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</si>
  <si>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</si>
  <si>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</si>
  <si>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</si>
  <si>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</si>
  <si>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</si>
  <si>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</si>
  <si>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</si>
  <si>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</si>
  <si>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</si>
  <si>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</si>
  <si>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</si>
  <si>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</si>
  <si>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</si>
  <si>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</si>
  <si>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</si>
  <si>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</si>
  <si>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</si>
  <si>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</si>
  <si>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</si>
  <si>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</si>
  <si>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</si>
  <si>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</si>
  <si>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</si>
  <si>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</si>
  <si>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</si>
  <si>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</si>
  <si>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</si>
  <si>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</si>
  <si>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</si>
  <si>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</si>
  <si>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</si>
  <si>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</si>
  <si>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</si>
  <si>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</si>
  <si>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</si>
  <si>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</si>
  <si>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</si>
  <si>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</si>
  <si>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</si>
  <si>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</si>
  <si>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</si>
  <si>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</si>
  <si>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</si>
  <si>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</si>
  <si>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</si>
  <si>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</si>
  <si>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</si>
  <si>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</si>
  <si>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</si>
  <si>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</si>
  <si>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</si>
  <si>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</si>
  <si>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</si>
  <si>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</si>
  <si>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</si>
  <si>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</si>
  <si>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</si>
  <si>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</si>
  <si>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</si>
  <si>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</si>
  <si>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</si>
  <si>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</si>
  <si>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</si>
  <si>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</si>
  <si>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</si>
  <si>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</si>
  <si>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</si>
  <si>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</si>
  <si>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</si>
  <si>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</si>
  <si>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</si>
  <si>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</si>
  <si>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</si>
  <si>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</si>
  <si>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</si>
  <si>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</si>
  <si>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</si>
  <si>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</si>
  <si>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</si>
  <si>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</si>
  <si>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</si>
  <si>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</si>
  <si>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</si>
  <si>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</si>
  <si>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</si>
  <si>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</si>
  <si>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</si>
  <si>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</si>
  <si>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</si>
  <si>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</si>
  <si>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</si>
  <si>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</si>
  <si>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</si>
  <si>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</si>
  <si>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</si>
  <si>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</si>
  <si>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</si>
  <si>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</si>
  <si>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</si>
  <si>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</si>
  <si>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</si>
  <si>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</si>
  <si>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</si>
  <si>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</si>
  <si>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</si>
  <si>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</si>
  <si>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</si>
  <si>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</si>
  <si>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</si>
  <si>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</si>
  <si>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</si>
  <si>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</si>
  <si>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</si>
  <si>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</si>
  <si>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</si>
  <si>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</si>
  <si>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</si>
  <si>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</si>
  <si>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</si>
  <si>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</si>
  <si>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</si>
  <si>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</si>
  <si>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</si>
  <si>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</si>
  <si>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</si>
  <si>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</si>
  <si>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</si>
  <si>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</si>
  <si>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</si>
  <si>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</si>
  <si>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</si>
  <si>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</si>
  <si>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</si>
  <si>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</si>
  <si>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</si>
  <si>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</si>
  <si>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</si>
  <si>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</si>
  <si>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</si>
  <si>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</si>
  <si>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</si>
  <si>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</si>
  <si>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</si>
  <si>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</si>
  <si>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</si>
  <si>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</si>
  <si>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</si>
  <si>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</si>
  <si>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</si>
  <si>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</si>
  <si>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</si>
  <si>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</si>
  <si>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</si>
  <si>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</si>
  <si>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</si>
  <si>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</si>
  <si>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</si>
  <si>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</si>
  <si>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</si>
  <si>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</si>
  <si>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</si>
  <si>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</si>
  <si>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</si>
  <si>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</si>
  <si>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</si>
  <si>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</si>
  <si>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</si>
  <si>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</si>
  <si>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</si>
  <si>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</si>
  <si>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</si>
  <si>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</si>
  <si>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</si>
  <si>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</si>
  <si>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</si>
  <si>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</si>
  <si>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</si>
  <si>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</si>
  <si>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</si>
  <si>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</si>
  <si>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</si>
  <si>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</si>
  <si>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</si>
  <si>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</si>
  <si>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</si>
  <si>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</si>
  <si>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</si>
  <si>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</si>
  <si>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</si>
  <si>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</si>
  <si>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</si>
  <si>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</si>
  <si>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</si>
  <si>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</si>
  <si>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</si>
  <si>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</si>
  <si>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</si>
  <si>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</si>
  <si>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</si>
  <si>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</si>
  <si>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</si>
  <si>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</si>
  <si>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</si>
  <si>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</si>
  <si>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</si>
  <si>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</si>
  <si>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</si>
  <si>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</si>
  <si>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</si>
  <si>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</si>
  <si>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</si>
  <si>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</si>
  <si>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</si>
  <si>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</si>
  <si>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</si>
  <si>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</si>
  <si>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</si>
  <si>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</si>
  <si>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</si>
  <si>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</si>
  <si>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</si>
  <si>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</si>
  <si>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</si>
  <si>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</si>
  <si>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</si>
  <si>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</si>
  <si>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</si>
  <si>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</si>
  <si>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</si>
  <si>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</si>
  <si>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</si>
  <si>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</si>
  <si>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</si>
  <si>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</si>
  <si>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</si>
  <si>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</si>
  <si>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</si>
  <si>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</si>
  <si>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</si>
  <si>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</si>
  <si>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</si>
  <si>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</si>
  <si>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</si>
  <si>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</si>
  <si>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</si>
  <si>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</si>
  <si>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</si>
  <si>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</si>
  <si>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</si>
  <si>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</si>
  <si>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</si>
  <si>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</si>
  <si>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</si>
  <si>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</si>
  <si>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</si>
  <si>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</si>
  <si>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</si>
  <si>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</si>
  <si>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</si>
  <si>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</si>
  <si>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</si>
  <si>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</si>
  <si>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</si>
  <si>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</si>
  <si>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</si>
  <si>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</si>
  <si>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</si>
  <si>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</si>
  <si>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</si>
  <si>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</si>
  <si>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</si>
  <si>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</si>
  <si>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</si>
  <si>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</si>
  <si>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</si>
  <si>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</si>
  <si>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</si>
  <si>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</si>
  <si>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</si>
  <si>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</si>
  <si>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</si>
  <si>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</si>
  <si>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</si>
  <si>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</si>
  <si>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</si>
  <si>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</si>
  <si>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</si>
  <si>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</si>
  <si>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</si>
  <si>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</si>
  <si>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</si>
  <si>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</si>
  <si>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</si>
  <si>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</si>
  <si>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</si>
  <si>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</si>
  <si>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</si>
  <si>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</si>
  <si>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</si>
  <si>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</si>
  <si>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</si>
  <si>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</si>
  <si>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</si>
  <si>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</si>
  <si>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</si>
  <si>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</si>
  <si>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</si>
  <si>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</si>
  <si>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</si>
  <si>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</si>
  <si>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</si>
  <si>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</si>
  <si>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</si>
  <si>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</si>
  <si>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</si>
  <si>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</si>
  <si>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</si>
  <si>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</si>
  <si>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</si>
  <si>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</si>
  <si>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</si>
  <si>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</si>
  <si>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</si>
  <si>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</si>
  <si>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</si>
  <si>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</si>
  <si>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</si>
  <si>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</si>
  <si>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</si>
  <si>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</si>
  <si>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</si>
  <si>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</si>
  <si>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</si>
  <si>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</si>
  <si>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</si>
  <si>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</si>
  <si>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</si>
  <si>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</si>
  <si>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</si>
  <si>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</si>
  <si>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</si>
  <si>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</si>
  <si>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</si>
  <si>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</si>
  <si>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</si>
  <si>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</si>
  <si>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</si>
  <si>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</si>
  <si>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</si>
  <si>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</si>
  <si>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</si>
  <si>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</si>
  <si>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</si>
  <si>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</si>
  <si>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</si>
  <si>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</si>
  <si>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</si>
  <si>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</si>
  <si>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</si>
  <si>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</si>
  <si>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</si>
  <si>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</si>
  <si>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</si>
  <si>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</si>
  <si>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</si>
  <si>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</si>
  <si>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</si>
  <si>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</si>
  <si>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</si>
  <si>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</si>
  <si>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</si>
  <si>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</si>
  <si>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</si>
  <si>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</si>
  <si>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</si>
  <si>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</si>
  <si>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</si>
  <si>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</si>
  <si>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</si>
  <si>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</si>
  <si>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</si>
  <si>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</si>
  <si>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</si>
  <si>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</si>
  <si>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</si>
  <si>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</si>
  <si>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</si>
  <si>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</si>
  <si>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</si>
  <si>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</si>
  <si>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</si>
  <si>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</si>
  <si>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</si>
  <si>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</si>
  <si>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</si>
  <si>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</si>
  <si>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</si>
  <si>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</si>
  <si>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</si>
  <si>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</si>
  <si>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</si>
  <si>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</si>
  <si>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</si>
  <si>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</si>
  <si>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</si>
  <si>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</si>
  <si>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</si>
  <si>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</si>
  <si>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</si>
  <si>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</si>
  <si>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</si>
  <si>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</si>
  <si>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</si>
  <si>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</si>
  <si>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</si>
  <si>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</si>
  <si>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</si>
  <si>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</si>
  <si>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</si>
  <si>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</si>
  <si>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</si>
  <si>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</si>
  <si>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</si>
  <si>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</si>
  <si>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</si>
  <si>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</si>
  <si>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</si>
  <si>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</si>
  <si>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</si>
  <si>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</si>
  <si>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</si>
  <si>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</si>
  <si>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</si>
  <si>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</si>
  <si>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</si>
  <si>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</si>
  <si>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</si>
  <si>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</si>
  <si>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</si>
  <si>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</si>
  <si>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</si>
  <si>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</si>
  <si>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</si>
  <si>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</si>
  <si>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</si>
  <si>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</si>
  <si>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</si>
  <si>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</si>
  <si>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</si>
  <si>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</si>
  <si>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</si>
  <si>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</si>
  <si>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</si>
  <si>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</si>
  <si>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</si>
  <si>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</si>
  <si>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</si>
  <si>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</si>
  <si>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</si>
  <si>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</si>
  <si>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</si>
  <si>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</si>
  <si>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</si>
  <si>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</si>
  <si>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</si>
  <si>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</si>
  <si>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</si>
  <si>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</si>
  <si>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</si>
  <si>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</si>
  <si>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</si>
  <si>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</si>
  <si>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</si>
  <si>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</si>
  <si>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</si>
  <si>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</si>
  <si>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</si>
  <si>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</si>
  <si>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</si>
  <si>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</si>
  <si>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</si>
  <si>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</si>
  <si>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</si>
  <si>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</si>
  <si>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</si>
  <si>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</si>
  <si>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</si>
  <si>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</si>
  <si>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</si>
  <si>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</si>
  <si>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</si>
  <si>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</si>
  <si>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</si>
  <si>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</si>
  <si>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</si>
  <si>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</si>
  <si>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</si>
  <si>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</si>
  <si>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</si>
  <si>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</si>
  <si>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</si>
  <si>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</si>
  <si>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</si>
  <si>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</si>
  <si>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</si>
  <si>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</si>
  <si>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</si>
  <si>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</si>
  <si>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</si>
  <si>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</si>
  <si>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</si>
  <si>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</si>
  <si>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</si>
  <si>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</si>
  <si>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</si>
  <si>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</si>
  <si>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</si>
  <si>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</si>
  <si>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</si>
  <si>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</si>
  <si>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</si>
  <si>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</si>
  <si>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</si>
  <si>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</si>
  <si>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</si>
  <si>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</si>
  <si>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</si>
  <si>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</si>
  <si>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</si>
  <si>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</si>
  <si>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</si>
  <si>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</si>
  <si>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</si>
  <si>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</si>
  <si>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</si>
  <si>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</si>
  <si>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</si>
  <si>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</si>
  <si>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</si>
  <si>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</si>
  <si>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</si>
  <si>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</si>
  <si>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</si>
  <si>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</si>
  <si>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</si>
  <si>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</si>
  <si>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</si>
  <si>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</si>
  <si>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</si>
  <si>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</si>
  <si>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</si>
  <si>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</si>
  <si>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</si>
  <si>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</si>
  <si>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</si>
  <si>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</si>
  <si>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</si>
  <si>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</si>
  <si>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</si>
  <si>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</si>
  <si>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</si>
  <si>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</si>
  <si>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</si>
  <si>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</si>
  <si>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</si>
  <si>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</si>
  <si>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</si>
  <si>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</si>
  <si>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</si>
  <si>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</si>
  <si>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</si>
  <si>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</si>
  <si>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</si>
  <si>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</si>
  <si>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</si>
  <si>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</si>
  <si>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</si>
  <si>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</si>
  <si>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</si>
  <si>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</si>
  <si>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</si>
  <si>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</si>
  <si>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</si>
  <si>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</si>
  <si>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</si>
  <si>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</si>
  <si>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</si>
  <si>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</si>
  <si>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</si>
  <si>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</si>
  <si>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</si>
  <si>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</si>
  <si>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</si>
  <si>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</si>
  <si>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</si>
  <si>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</si>
  <si>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</si>
  <si>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</si>
  <si>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</si>
  <si>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</si>
  <si>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</si>
  <si>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</si>
  <si>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</si>
  <si>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</si>
  <si>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</si>
  <si>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</si>
  <si>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</si>
  <si>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</si>
  <si>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</si>
  <si>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</si>
  <si>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</si>
  <si>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</si>
  <si>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</si>
  <si>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</si>
  <si>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</si>
  <si>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</si>
  <si>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</si>
  <si>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</si>
  <si>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</si>
  <si>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</si>
  <si>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</si>
  <si>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</si>
  <si>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</si>
  <si>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</si>
  <si>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</si>
  <si>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</si>
  <si>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</si>
  <si>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</si>
  <si>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</si>
  <si>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</si>
  <si>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</si>
  <si>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</si>
  <si>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</si>
  <si>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</si>
  <si>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</si>
  <si>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</si>
  <si>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</si>
  <si>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</si>
  <si>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</si>
  <si>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</si>
  <si>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</si>
  <si>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</si>
  <si>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</si>
  <si>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</si>
  <si>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</si>
  <si>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</si>
  <si>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</si>
  <si>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</si>
  <si>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</si>
  <si>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</si>
  <si>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</si>
  <si>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</si>
  <si>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</si>
  <si>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</si>
  <si>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</si>
  <si>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</si>
  <si>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</si>
  <si>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</si>
  <si>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</si>
  <si>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</si>
  <si>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</si>
  <si>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</si>
  <si>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</si>
  <si>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</si>
  <si>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</si>
  <si>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</si>
  <si>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</si>
  <si>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</si>
  <si>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</si>
  <si>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</si>
  <si>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</si>
  <si>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</si>
  <si>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</si>
  <si>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</si>
  <si>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</si>
  <si>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</si>
  <si>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</si>
  <si>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</si>
  <si>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</si>
  <si>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</si>
  <si>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</si>
  <si>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</si>
  <si>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</si>
  <si>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</si>
  <si>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</si>
  <si>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</si>
  <si>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</si>
  <si>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</si>
  <si>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</si>
  <si>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</si>
  <si>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</si>
  <si>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</si>
  <si>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</si>
  <si>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</si>
  <si>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</si>
  <si>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</si>
  <si>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</si>
  <si>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</si>
  <si>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</si>
  <si>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</si>
  <si>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</si>
  <si>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</si>
  <si>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</si>
  <si>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</si>
  <si>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</si>
  <si>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</si>
  <si>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</si>
  <si>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</si>
  <si>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</si>
  <si>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</si>
  <si>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</si>
  <si>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</si>
  <si>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</si>
  <si>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</si>
  <si>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</si>
  <si>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</si>
  <si>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</si>
  <si>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</si>
  <si>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</si>
  <si>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</si>
  <si>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</si>
  <si>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</si>
  <si>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</si>
  <si>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</si>
  <si>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</si>
  <si>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</si>
  <si>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</si>
  <si>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</si>
  <si>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</si>
  <si>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</si>
  <si>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</si>
  <si>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</si>
  <si>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</si>
  <si>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</si>
  <si>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</si>
  <si>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</si>
  <si>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</si>
  <si>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</si>
  <si>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</si>
  <si>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</si>
  <si>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</si>
  <si>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</si>
  <si>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</si>
  <si>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</si>
  <si>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</si>
  <si>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</si>
  <si>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</si>
  <si>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</si>
  <si>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</si>
  <si>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</si>
  <si>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</si>
  <si>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</si>
  <si>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</si>
  <si>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</si>
  <si>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</si>
  <si>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</si>
  <si>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</si>
  <si>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</si>
  <si>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</si>
  <si>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</si>
  <si>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</si>
  <si>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</si>
  <si>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</si>
  <si>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</si>
  <si>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</si>
  <si>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</si>
  <si>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</si>
  <si>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</si>
  <si>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</si>
  <si>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</si>
  <si>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</si>
  <si>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</si>
  <si>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</si>
  <si>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</si>
  <si>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</si>
  <si>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</si>
  <si>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</si>
  <si>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</si>
  <si>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</si>
  <si>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</si>
  <si>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</si>
  <si>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</si>
  <si>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</si>
  <si>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</si>
  <si>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</si>
  <si>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</si>
  <si>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</si>
  <si>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</si>
  <si>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</si>
  <si>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</si>
  <si>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</si>
  <si>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</si>
  <si>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</si>
  <si>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</si>
  <si>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</si>
  <si>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</si>
  <si>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</si>
  <si>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</si>
  <si>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</si>
  <si>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</si>
  <si>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</si>
  <si>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</si>
  <si>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</si>
  <si>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</si>
  <si>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</si>
  <si>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</si>
  <si>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</si>
  <si>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</si>
  <si>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</si>
  <si>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</si>
  <si>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</si>
  <si>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</si>
  <si>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</si>
  <si>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</si>
  <si>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</si>
  <si>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</si>
  <si>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</si>
  <si>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</si>
  <si>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</si>
  <si>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</si>
  <si>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</si>
  <si>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</si>
  <si>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</si>
  <si>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</si>
  <si>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</si>
  <si>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</si>
  <si>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</si>
  <si>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</si>
  <si>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</si>
  <si>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</si>
  <si>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</si>
  <si>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</si>
  <si>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</si>
  <si>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</si>
  <si>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</si>
  <si>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</si>
  <si>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</si>
  <si>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</si>
  <si>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</si>
  <si>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</si>
  <si>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</si>
  <si>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</si>
  <si>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</si>
  <si>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</si>
  <si>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</si>
  <si>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</si>
  <si>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</si>
  <si>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</si>
  <si>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</si>
  <si>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</si>
  <si>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</si>
  <si>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</si>
  <si>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</si>
  <si>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</si>
  <si>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</si>
  <si>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</si>
  <si>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</si>
  <si>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</si>
  <si>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</si>
  <si>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</si>
  <si>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</si>
  <si>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</si>
  <si>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</si>
  <si>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</si>
  <si>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</si>
  <si>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</si>
  <si>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</si>
  <si>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</si>
  <si>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</si>
  <si>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</si>
  <si>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</si>
  <si>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</si>
  <si>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</si>
  <si>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</si>
  <si>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</si>
  <si>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</si>
  <si>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</si>
  <si>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</si>
  <si>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</si>
  <si>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</si>
  <si>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</si>
  <si>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</si>
  <si>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</si>
  <si>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</si>
  <si>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</si>
  <si>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</si>
  <si>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</si>
  <si>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</si>
  <si>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</si>
  <si>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</si>
  <si>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</si>
  <si>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</si>
  <si>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</si>
  <si>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</si>
  <si>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</si>
  <si>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</si>
  <si>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</si>
  <si>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</si>
  <si>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</si>
  <si>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</si>
  <si>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</si>
  <si>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</si>
  <si>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</si>
  <si>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</si>
  <si>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</si>
  <si>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</si>
  <si>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</si>
  <si>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</si>
  <si>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</si>
  <si>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</si>
  <si>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</si>
  <si>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</si>
  <si>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</si>
  <si>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</si>
  <si>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</si>
  <si>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</si>
  <si>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</si>
  <si>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</si>
  <si>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</si>
  <si>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</si>
  <si>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</si>
  <si>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</si>
  <si>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</si>
  <si>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</si>
  <si>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</si>
  <si>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</si>
  <si>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</si>
  <si>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</si>
  <si>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</si>
  <si>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</si>
  <si>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</si>
  <si>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</si>
  <si>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</si>
  <si>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</si>
  <si>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</si>
  <si>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</si>
  <si>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</si>
  <si>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</si>
  <si>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</si>
  <si>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</si>
  <si>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</si>
  <si>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</si>
  <si>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</si>
  <si>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</si>
  <si>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</si>
  <si>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</si>
  <si>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</si>
  <si>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</si>
  <si>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</si>
  <si>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</si>
  <si>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</si>
  <si>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</si>
  <si>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</si>
  <si>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</si>
  <si>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</si>
  <si>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</si>
  <si>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</si>
  <si>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</si>
  <si>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</si>
  <si>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</si>
  <si>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</si>
  <si>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</si>
  <si>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</si>
  <si>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</si>
  <si>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</si>
  <si>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</si>
  <si>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</si>
  <si>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</si>
  <si>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</si>
  <si>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</si>
  <si>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</si>
  <si>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</si>
  <si>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</si>
  <si>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</si>
  <si>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</si>
  <si>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</si>
  <si>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</si>
  <si>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</si>
  <si>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</si>
  <si>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</si>
  <si>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</si>
  <si>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</si>
  <si>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</si>
  <si>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</si>
  <si>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</si>
  <si>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</si>
  <si>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</si>
  <si>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</si>
  <si>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</si>
  <si>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</si>
  <si>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</si>
  <si>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</si>
  <si>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</si>
  <si>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</si>
  <si>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</si>
  <si>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</si>
  <si>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</si>
  <si>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</si>
  <si>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</si>
  <si>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</si>
  <si>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</si>
  <si>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</si>
  <si>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</si>
  <si>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</si>
  <si>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</si>
  <si>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</si>
  <si>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</si>
  <si>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</si>
  <si>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</si>
  <si>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</si>
  <si>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</si>
  <si>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</si>
  <si>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</si>
  <si>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</si>
  <si>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</si>
  <si>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</si>
  <si>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</si>
  <si>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</si>
  <si>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</si>
  <si>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</si>
  <si>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</si>
  <si>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</si>
  <si>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</si>
  <si>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</si>
  <si>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</si>
  <si>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</si>
  <si>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</si>
  <si>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</si>
  <si>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</si>
  <si>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</si>
  <si>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</si>
  <si>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</si>
  <si>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</si>
  <si>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</si>
  <si>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</si>
  <si>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</si>
  <si>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</si>
  <si>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</si>
  <si>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</si>
  <si>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</si>
  <si>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</si>
  <si>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</si>
  <si>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</si>
  <si>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</si>
  <si>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</si>
  <si>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</si>
  <si>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</si>
  <si>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</si>
  <si>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</si>
  <si>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</si>
  <si>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</si>
  <si>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</si>
  <si>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</si>
  <si>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</si>
  <si>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</si>
  <si>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</si>
  <si>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</si>
  <si>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</si>
  <si>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</si>
  <si>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</si>
  <si>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</si>
  <si>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</si>
  <si>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</si>
  <si>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</si>
  <si>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</si>
  <si>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</si>
  <si>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</si>
  <si>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</si>
  <si>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</si>
  <si>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</si>
  <si>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</si>
  <si>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</si>
  <si>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</si>
  <si>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</si>
  <si>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</si>
  <si>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</si>
  <si>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</si>
  <si>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</si>
  <si>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</si>
  <si>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</si>
  <si>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</si>
  <si>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</si>
  <si>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</si>
  <si>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</si>
  <si>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</si>
  <si>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</si>
  <si>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</si>
  <si>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</si>
  <si>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</si>
  <si>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</si>
  <si>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</si>
  <si>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</si>
  <si>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</si>
  <si>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</si>
  <si>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</si>
  <si>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</si>
  <si>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</si>
  <si>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</si>
  <si>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</si>
  <si>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</si>
  <si>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</si>
  <si>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</si>
  <si>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</si>
  <si>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</si>
  <si>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</si>
  <si>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</si>
  <si>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</si>
  <si>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</si>
  <si>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</si>
  <si>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</si>
  <si>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</si>
  <si>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</si>
  <si>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</si>
  <si>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</si>
  <si>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</si>
  <si>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</si>
  <si>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</si>
  <si>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</si>
  <si>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</si>
  <si>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</si>
  <si>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</si>
  <si>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</si>
  <si>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</si>
  <si>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</si>
  <si>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</si>
  <si>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</si>
  <si>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</si>
  <si>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</si>
  <si>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</si>
  <si>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</si>
  <si>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</si>
  <si>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</si>
  <si>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</si>
  <si>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</si>
  <si>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</si>
  <si>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</si>
  <si>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</si>
  <si>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</si>
  <si>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</si>
  <si>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</si>
  <si>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</si>
  <si>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</si>
  <si>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</si>
  <si>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</si>
  <si>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</si>
  <si>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</si>
  <si>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</si>
  <si>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</si>
  <si>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</si>
  <si>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</si>
  <si>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</si>
  <si>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</si>
  <si>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</si>
  <si>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</si>
  <si>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</si>
  <si>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</si>
  <si>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</si>
  <si>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</si>
  <si>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</si>
  <si>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</si>
  <si>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</si>
  <si>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</si>
  <si>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</si>
  <si>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</si>
  <si>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</si>
  <si>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</si>
  <si>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</si>
  <si>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</si>
  <si>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</si>
  <si>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</si>
  <si>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</si>
  <si>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</si>
  <si>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</si>
  <si>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</si>
  <si>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</si>
  <si>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</si>
  <si>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</si>
  <si>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</si>
  <si>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</si>
  <si>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</si>
  <si>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</si>
  <si>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</si>
  <si>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</si>
  <si>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</si>
  <si>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</si>
  <si>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</si>
  <si>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</si>
  <si>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</si>
  <si>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</si>
  <si>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</si>
  <si>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</si>
  <si>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</si>
  <si>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</si>
  <si>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</si>
  <si>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</si>
  <si>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</si>
  <si>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</si>
  <si>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</si>
  <si>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</si>
  <si>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</si>
  <si>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</si>
  <si>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</si>
  <si>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</si>
  <si>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</si>
  <si>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</si>
  <si>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</si>
  <si>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</si>
  <si>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</si>
  <si>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</si>
  <si>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</si>
  <si>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</si>
  <si>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</si>
  <si>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</si>
  <si>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</si>
  <si>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</si>
  <si>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</si>
  <si>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</si>
  <si>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</si>
  <si>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</si>
  <si>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</si>
  <si>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</si>
  <si>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</si>
  <si>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</si>
  <si>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</si>
  <si>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</si>
  <si>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</si>
  <si>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</si>
  <si>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</si>
  <si>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</si>
  <si>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</si>
  <si>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</si>
  <si>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</si>
  <si>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</si>
  <si>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</si>
  <si>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</si>
  <si>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</si>
  <si>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</si>
  <si>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</si>
  <si>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</si>
  <si>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</si>
  <si>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</si>
  <si>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</si>
  <si>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</si>
  <si>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</si>
  <si>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</si>
  <si>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</si>
  <si>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</si>
  <si>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</si>
  <si>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</si>
  <si>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</si>
  <si>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</si>
  <si>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</si>
  <si>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</si>
  <si>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</si>
  <si>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</si>
  <si>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</si>
  <si>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</si>
  <si>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</si>
  <si>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</si>
  <si>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</si>
  <si>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</si>
  <si>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</si>
  <si>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</si>
  <si>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</si>
  <si>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</si>
  <si>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</si>
  <si>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</si>
  <si>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</si>
  <si>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</si>
  <si>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</si>
  <si>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</si>
  <si>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</si>
  <si>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</si>
  <si>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</si>
  <si>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</si>
  <si>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</si>
  <si>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</si>
  <si>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</si>
  <si>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</si>
  <si>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</si>
  <si>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</si>
  <si>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</si>
  <si>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</si>
  <si>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</si>
  <si>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</si>
  <si>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</si>
  <si>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</si>
  <si>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</si>
  <si>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</si>
  <si>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</si>
  <si>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</si>
  <si>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</si>
  <si>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</si>
  <si>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</si>
  <si>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</si>
  <si>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</si>
  <si>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</si>
  <si>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</si>
  <si>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</si>
  <si>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</si>
  <si>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</si>
  <si>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</si>
  <si>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</si>
  <si>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</si>
  <si>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</si>
  <si>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</si>
  <si>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</si>
  <si>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</si>
  <si>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</si>
  <si>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</si>
  <si>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</si>
  <si>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</si>
  <si>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</si>
  <si>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</si>
  <si>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</si>
  <si>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</si>
  <si>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</si>
  <si>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</si>
  <si>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</si>
  <si>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</si>
  <si>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</si>
  <si>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</si>
  <si>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</si>
  <si>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</si>
  <si>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</si>
  <si>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</si>
  <si>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</si>
  <si>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</si>
  <si>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</si>
  <si>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</si>
  <si>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</si>
  <si>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</si>
  <si>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</si>
  <si>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</si>
  <si>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</si>
  <si>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</si>
  <si>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</si>
  <si>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</si>
  <si>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</si>
  <si>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</si>
  <si>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</si>
  <si>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</si>
  <si>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</si>
  <si>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</si>
  <si>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</si>
  <si>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</si>
  <si>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</si>
  <si>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</si>
  <si>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</si>
  <si>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</si>
  <si>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</si>
  <si>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</si>
  <si>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</si>
  <si>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</si>
  <si>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</si>
  <si>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</si>
  <si>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</si>
  <si>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</si>
  <si>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</si>
  <si>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</si>
  <si>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</si>
  <si>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</si>
  <si>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</si>
  <si>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</si>
  <si>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</si>
  <si>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</si>
  <si>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</si>
  <si>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</si>
  <si>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</si>
  <si>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</si>
  <si>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</si>
  <si>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</si>
  <si>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</si>
  <si>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</si>
  <si>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</si>
  <si>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</si>
  <si>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</si>
  <si>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</si>
  <si>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</si>
  <si>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</si>
  <si>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</si>
  <si>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</si>
  <si>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</si>
  <si>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</si>
  <si>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</si>
  <si>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</si>
  <si>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</si>
  <si>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</si>
  <si>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</si>
  <si>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</si>
  <si>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</si>
  <si>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</si>
  <si>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</si>
  <si>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</si>
  <si>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</si>
  <si>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</si>
  <si>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</si>
  <si>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</si>
  <si>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</si>
  <si>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</si>
  <si>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</si>
  <si>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</si>
  <si>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</si>
  <si>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</si>
  <si>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</si>
  <si>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</si>
  <si>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</si>
  <si>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</si>
  <si>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</si>
  <si>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</si>
  <si>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</si>
  <si>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</si>
  <si>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</si>
  <si>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</si>
  <si>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</si>
  <si>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</si>
  <si>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</si>
  <si>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</si>
  <si>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</si>
  <si>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</si>
  <si>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</si>
  <si>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</si>
  <si>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</si>
  <si>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</si>
  <si>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</si>
  <si>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</si>
  <si>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</si>
  <si>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</si>
  <si>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</si>
  <si>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</si>
  <si>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</si>
  <si>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</si>
  <si>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</si>
  <si>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</si>
  <si>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</si>
  <si>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</si>
  <si>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</si>
  <si>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</si>
  <si>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</si>
  <si>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</si>
  <si>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</si>
  <si>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</si>
  <si>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</si>
  <si>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</si>
  <si>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</si>
  <si>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</si>
  <si>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</si>
  <si>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</si>
  <si>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</si>
  <si>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</si>
  <si>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</si>
  <si>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</si>
  <si>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</si>
  <si>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</si>
  <si>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</si>
  <si>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</si>
  <si>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</si>
  <si>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</si>
  <si>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</si>
  <si>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</si>
  <si>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</si>
  <si>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</si>
  <si>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</si>
  <si>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</si>
  <si>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</si>
  <si>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</si>
  <si>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</si>
  <si>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</si>
  <si>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</si>
  <si>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</si>
  <si>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</si>
  <si>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</si>
  <si>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</si>
  <si>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</si>
  <si>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</si>
  <si>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</si>
  <si>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</si>
  <si>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</si>
  <si>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</si>
  <si>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</si>
  <si>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</si>
  <si>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</si>
  <si>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</si>
  <si>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</si>
  <si>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</si>
  <si>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</si>
  <si>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</si>
  <si>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</si>
  <si>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</si>
  <si>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</si>
  <si>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</si>
  <si>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</si>
  <si>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</si>
  <si>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</si>
  <si>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</si>
  <si>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</si>
  <si>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</si>
  <si>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</si>
  <si>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</si>
  <si>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</si>
  <si>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</si>
  <si>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</si>
  <si>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</si>
  <si>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</si>
  <si>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</si>
  <si>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</si>
  <si>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</si>
  <si>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</si>
  <si>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</si>
  <si>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</si>
  <si>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</si>
  <si>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</si>
  <si>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</si>
  <si>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</si>
  <si>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</si>
  <si>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</si>
  <si>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</si>
  <si>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</si>
  <si>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</si>
  <si>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</si>
  <si>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</si>
  <si>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</si>
  <si>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</si>
  <si>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</si>
  <si>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</si>
  <si>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</si>
  <si>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</si>
  <si>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</si>
  <si>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</si>
  <si>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</si>
  <si>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</si>
  <si>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</si>
  <si>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</si>
  <si>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</si>
  <si>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</si>
  <si>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</si>
  <si>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</si>
  <si>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</si>
  <si>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</si>
  <si>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</si>
  <si>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</si>
  <si>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</si>
  <si>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</si>
  <si>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</si>
  <si>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</si>
  <si>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</si>
  <si>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</si>
  <si>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</si>
  <si>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</si>
  <si>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</si>
  <si>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</si>
  <si>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</si>
  <si>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</si>
  <si>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</si>
  <si>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</si>
  <si>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</si>
  <si>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</si>
  <si>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</si>
  <si>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</si>
  <si>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</si>
  <si>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</si>
  <si>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</si>
  <si>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</si>
  <si>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</si>
  <si>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</si>
  <si>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</si>
  <si>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</si>
  <si>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</si>
  <si>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</si>
  <si>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</si>
  <si>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</si>
  <si>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</si>
  <si>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</si>
  <si>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</si>
  <si>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</si>
  <si>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</si>
  <si>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</si>
  <si>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</si>
  <si>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</si>
  <si>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</si>
  <si>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</si>
  <si>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</si>
  <si>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</si>
  <si>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</si>
  <si>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</si>
  <si>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</si>
  <si>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</si>
  <si>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</si>
  <si>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</si>
  <si>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</si>
  <si>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</si>
  <si>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</si>
  <si>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</si>
  <si>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</si>
  <si>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</si>
  <si>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</si>
  <si>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</si>
  <si>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</si>
  <si>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</si>
  <si>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</si>
  <si>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</si>
  <si>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</si>
  <si>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</si>
  <si>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</si>
  <si>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</si>
  <si>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</si>
  <si>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</si>
  <si>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</si>
  <si>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</si>
  <si>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</si>
  <si>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</si>
  <si>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</si>
  <si>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</si>
  <si>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</si>
  <si>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</si>
  <si>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</si>
  <si>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</si>
  <si>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</si>
  <si>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</si>
  <si>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</si>
  <si>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</si>
  <si>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</si>
  <si>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</si>
  <si>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</si>
  <si>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</si>
  <si>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</si>
  <si>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</si>
  <si>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</si>
  <si>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</si>
  <si>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</si>
  <si>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</si>
  <si>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</si>
  <si>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</si>
  <si>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</si>
  <si>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</si>
  <si>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</si>
  <si>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</si>
  <si>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</si>
  <si>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</si>
  <si>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</si>
  <si>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</si>
  <si>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</si>
  <si>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</si>
  <si>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</si>
  <si>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</si>
  <si>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</si>
  <si>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</si>
  <si>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</si>
  <si>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</si>
  <si>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</si>
  <si>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</si>
  <si>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</si>
  <si>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</si>
  <si>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</si>
  <si>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</si>
  <si>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</si>
  <si>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</si>
  <si>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</si>
  <si>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</si>
  <si>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</si>
  <si>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</si>
  <si>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</si>
  <si>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</si>
  <si>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</si>
  <si>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</si>
  <si>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</si>
  <si>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</si>
  <si>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</si>
  <si>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</si>
  <si>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</si>
  <si>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</si>
  <si>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</si>
  <si>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</si>
  <si>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</si>
  <si>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</si>
  <si>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</si>
  <si>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</si>
  <si>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</si>
  <si>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</si>
  <si>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</si>
  <si>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</si>
  <si>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</si>
  <si>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</si>
  <si>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</si>
  <si>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</si>
  <si>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</si>
  <si>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</si>
  <si>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</si>
  <si>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</si>
  <si>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</si>
  <si>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</si>
  <si>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</si>
  <si>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</si>
  <si>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</si>
  <si>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</si>
  <si>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</si>
  <si>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</si>
  <si>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</si>
  <si>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</si>
  <si>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</si>
  <si>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</si>
  <si>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</si>
  <si>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</si>
  <si>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</si>
  <si>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</si>
  <si>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</si>
  <si>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</si>
  <si>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</si>
  <si>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</si>
  <si>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</si>
  <si>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</si>
  <si>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</si>
  <si>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</si>
  <si>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</si>
  <si>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</si>
  <si>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</si>
  <si>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</si>
  <si>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</si>
  <si>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</si>
  <si>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</si>
  <si>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</si>
  <si>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</si>
  <si>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</si>
  <si>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</si>
  <si>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</si>
  <si>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</si>
  <si>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</si>
  <si>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</si>
  <si>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</si>
  <si>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</si>
  <si>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</si>
  <si>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</si>
  <si>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</si>
  <si>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</si>
  <si>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</si>
  <si>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</si>
  <si>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</si>
  <si>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</si>
  <si>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</si>
  <si>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</si>
  <si>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</si>
  <si>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</si>
  <si>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</si>
  <si>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</si>
  <si>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</si>
  <si>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</si>
  <si>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</si>
  <si>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</si>
  <si>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</si>
  <si>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</si>
  <si>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</si>
  <si>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</si>
  <si>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</si>
  <si>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</si>
  <si>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</si>
  <si>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</si>
  <si>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</si>
  <si>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</si>
  <si>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</si>
  <si>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</si>
  <si>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</si>
  <si>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</si>
  <si>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</si>
  <si>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</si>
  <si>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</si>
  <si>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</si>
  <si>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</si>
  <si>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</si>
  <si>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</si>
  <si>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</si>
  <si>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</si>
  <si>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</si>
  <si>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</si>
  <si>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</si>
  <si>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</si>
  <si>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</si>
  <si>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</si>
  <si>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</si>
  <si>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</si>
  <si>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</si>
  <si>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</si>
  <si>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</si>
  <si>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</si>
  <si>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</si>
  <si>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</si>
  <si>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</si>
  <si>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</si>
  <si>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</si>
  <si>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</si>
  <si>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</si>
  <si>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</si>
  <si>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</si>
  <si>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</si>
  <si>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</si>
  <si>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</si>
  <si>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</si>
  <si>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</si>
  <si>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</si>
  <si>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</si>
  <si>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</si>
  <si>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</si>
  <si>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</si>
  <si>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</si>
  <si>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</si>
  <si>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</si>
  <si>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</si>
  <si>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</si>
  <si>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</si>
  <si>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</si>
  <si>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</si>
  <si>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</si>
  <si>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</si>
  <si>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</si>
  <si>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</si>
  <si>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</si>
  <si>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</si>
  <si>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</si>
  <si>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</si>
  <si>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</si>
  <si>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</si>
  <si>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</si>
  <si>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</si>
  <si>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</si>
  <si>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</si>
  <si>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</si>
  <si>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</si>
  <si>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</si>
  <si>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</si>
  <si>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</si>
  <si>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</si>
  <si>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</si>
  <si>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</si>
  <si>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</si>
  <si>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</si>
  <si>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</si>
  <si>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</si>
  <si>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</si>
  <si>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</si>
  <si>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</si>
  <si>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</si>
  <si>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</si>
  <si>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</si>
  <si>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</si>
  <si>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</si>
  <si>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</si>
  <si>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</si>
  <si>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</si>
  <si>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</si>
  <si>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</si>
  <si>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</si>
  <si>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</si>
  <si>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</si>
  <si>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</si>
  <si>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</si>
  <si>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</si>
  <si>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</si>
  <si>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</si>
  <si>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</si>
  <si>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</si>
  <si>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</si>
  <si>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</si>
  <si>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</si>
  <si>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</si>
  <si>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</si>
  <si>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</si>
  <si>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</si>
  <si>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</si>
  <si>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</si>
  <si>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</si>
  <si>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</si>
  <si>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</si>
  <si>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</si>
  <si>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</si>
  <si>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</si>
  <si>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</si>
  <si>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</si>
  <si>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</si>
  <si>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</si>
  <si>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</si>
  <si>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</si>
  <si>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</si>
  <si>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</si>
  <si>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</si>
  <si>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</si>
  <si>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</si>
  <si>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</si>
  <si>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</si>
  <si>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</si>
  <si>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</si>
  <si>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</si>
  <si>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</si>
  <si>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</si>
  <si>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</si>
  <si>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</si>
  <si>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</si>
  <si>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</si>
  <si>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</si>
  <si>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</si>
  <si>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</si>
  <si>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</si>
  <si>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</si>
  <si>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</si>
  <si>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</si>
  <si>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</si>
  <si>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</si>
  <si>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</si>
  <si>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</si>
  <si>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</si>
  <si>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</si>
  <si>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</si>
  <si>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</si>
  <si>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</si>
  <si>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</si>
  <si>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</si>
  <si>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</si>
  <si>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</si>
  <si>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</si>
  <si>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</si>
  <si>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</si>
  <si>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</si>
  <si>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</si>
  <si>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</si>
  <si>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</si>
  <si>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</si>
  <si>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</si>
  <si>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</si>
  <si>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</si>
  <si>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</si>
  <si>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</si>
  <si>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</si>
  <si>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</si>
  <si>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</si>
  <si>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</si>
  <si>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</si>
  <si>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</si>
  <si>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</si>
  <si>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</si>
  <si>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</si>
  <si>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</si>
  <si>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</si>
  <si>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</si>
  <si>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</si>
  <si>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</si>
  <si>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</si>
  <si>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</si>
  <si>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</si>
  <si>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</si>
  <si>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</si>
  <si>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</si>
  <si>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</si>
  <si>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</si>
  <si>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</si>
  <si>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</si>
  <si>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</si>
  <si>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</si>
  <si>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</si>
  <si>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</si>
  <si>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</si>
  <si>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</si>
  <si>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</si>
  <si>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</si>
  <si>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</si>
  <si>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</si>
  <si>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</si>
  <si>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</si>
  <si>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</si>
  <si>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</si>
  <si>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</si>
  <si>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</si>
  <si>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</si>
  <si>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</si>
  <si>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</si>
  <si>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</si>
  <si>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</si>
  <si>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</si>
  <si>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</si>
  <si>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</si>
  <si>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</si>
  <si>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</si>
  <si>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</si>
  <si>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</si>
  <si>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</si>
  <si>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</si>
  <si>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</si>
  <si>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</si>
  <si>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</si>
  <si>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</si>
  <si>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</si>
  <si>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</si>
  <si>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</si>
  <si>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</si>
  <si>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</si>
  <si>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</si>
  <si>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</si>
  <si>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</si>
  <si>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</si>
  <si>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</si>
  <si>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</si>
  <si>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</si>
  <si>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</si>
  <si>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</si>
  <si>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</si>
  <si>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</si>
  <si>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</si>
  <si>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</si>
  <si>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</si>
  <si>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</si>
  <si>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</si>
  <si>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</si>
  <si>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</si>
  <si>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</si>
  <si>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</si>
  <si>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</si>
  <si>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</si>
  <si>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</si>
  <si>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</si>
  <si>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</si>
  <si>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</si>
  <si>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</si>
  <si>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</si>
  <si>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</si>
  <si>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</si>
  <si>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</si>
  <si>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</si>
  <si>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</si>
  <si>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</si>
  <si>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</si>
  <si>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</si>
  <si>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</si>
  <si>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</si>
  <si>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</si>
  <si>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</si>
  <si>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</si>
  <si>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</si>
  <si>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</si>
  <si>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</si>
  <si>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</si>
  <si>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</si>
  <si>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</si>
  <si>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</si>
  <si>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</si>
  <si>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</si>
  <si>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</si>
  <si>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</si>
  <si>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</si>
  <si>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</si>
  <si>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</si>
  <si>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</si>
  <si>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</si>
  <si>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</si>
  <si>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</si>
  <si>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</si>
  <si>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</si>
  <si>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</si>
  <si>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</si>
  <si>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</si>
  <si>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</si>
  <si>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</si>
  <si>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</si>
  <si>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</si>
  <si>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</si>
  <si>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</si>
  <si>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</si>
  <si>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</si>
  <si>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</si>
  <si>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</si>
  <si>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</si>
  <si>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</si>
  <si>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</si>
  <si>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</si>
  <si>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</si>
  <si>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</si>
  <si>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</si>
  <si>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</si>
  <si>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</si>
  <si>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</si>
  <si>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</si>
  <si>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</si>
  <si>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</si>
  <si>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</si>
  <si>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</si>
  <si>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</si>
  <si>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</si>
  <si>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</si>
  <si>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</si>
  <si>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</si>
  <si>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</si>
  <si>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</si>
  <si>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</si>
  <si>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</si>
  <si>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</si>
  <si>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</si>
  <si>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</si>
  <si>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</si>
  <si>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</si>
  <si>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</si>
  <si>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</si>
  <si>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</si>
  <si>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</si>
  <si>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</si>
  <si>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</si>
  <si>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</si>
  <si>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</si>
  <si>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</si>
  <si>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</si>
  <si>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</si>
  <si>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</si>
  <si>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</si>
  <si>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</si>
  <si>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</si>
  <si>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</si>
  <si>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</si>
  <si>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</si>
  <si>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</si>
  <si>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</si>
  <si>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</si>
  <si>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</si>
  <si>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</si>
  <si>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</si>
  <si>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</si>
  <si>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</si>
  <si>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</si>
  <si>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</si>
  <si>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</si>
  <si>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</si>
  <si>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</si>
  <si>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</si>
  <si>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</si>
  <si>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</si>
  <si>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</si>
  <si>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</si>
  <si>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</si>
  <si>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</si>
  <si>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</si>
  <si>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</si>
  <si>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</si>
  <si>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</si>
  <si>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</si>
  <si>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</si>
  <si>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</si>
  <si>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</si>
  <si>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</si>
  <si>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</si>
  <si>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</si>
  <si>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</si>
  <si>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</si>
  <si>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</si>
  <si>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</si>
  <si>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</si>
  <si>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</si>
  <si>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</si>
  <si>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</si>
  <si>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</si>
  <si>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</si>
  <si>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</si>
  <si>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</si>
  <si>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</si>
  <si>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</si>
  <si>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</si>
  <si>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</si>
  <si>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</si>
  <si>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</si>
  <si>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</si>
  <si>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</si>
  <si>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</si>
  <si>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</si>
  <si>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</si>
  <si>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</si>
  <si>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</si>
  <si>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</si>
  <si>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</si>
  <si>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</si>
  <si>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</si>
  <si>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</si>
  <si>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</si>
  <si>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</si>
  <si>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</si>
  <si>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</si>
  <si>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</si>
  <si>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</si>
  <si>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</si>
  <si>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</si>
  <si>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</si>
  <si>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</si>
  <si>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</si>
  <si>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</si>
  <si>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</si>
  <si>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</si>
  <si>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</si>
  <si>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</si>
  <si>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</si>
  <si>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</si>
  <si>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</si>
  <si>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</si>
  <si>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</si>
  <si>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</si>
  <si>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</si>
  <si>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</si>
  <si>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</si>
  <si>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</si>
  <si>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</si>
  <si>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</si>
  <si>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</si>
  <si>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</si>
  <si>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</si>
  <si>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</si>
  <si>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</si>
  <si>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</si>
  <si>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</si>
  <si>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</si>
  <si>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</si>
  <si>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</si>
  <si>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</si>
  <si>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</si>
  <si>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</si>
  <si>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</si>
  <si>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</si>
  <si>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</si>
  <si>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</si>
  <si>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</si>
  <si>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</si>
  <si>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</si>
  <si>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</si>
  <si>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</si>
  <si>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</si>
  <si>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</si>
  <si>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</si>
  <si>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</si>
  <si>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</si>
  <si>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</si>
  <si>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</si>
  <si>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</si>
  <si>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</si>
  <si>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</si>
  <si>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</si>
  <si>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</si>
  <si>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</si>
  <si>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</si>
  <si>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</si>
  <si>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</si>
  <si>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</si>
  <si>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</si>
  <si>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</si>
  <si>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</si>
  <si>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</si>
  <si>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</si>
  <si>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</si>
  <si>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</si>
  <si>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</si>
  <si>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</si>
  <si>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</si>
  <si>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</si>
  <si>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</si>
  <si>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</si>
  <si>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</si>
  <si>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</si>
  <si>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</si>
  <si>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</si>
  <si>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</si>
  <si>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</si>
  <si>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</si>
  <si>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</si>
  <si>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</si>
  <si>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</si>
  <si>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</si>
  <si>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</si>
  <si>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</si>
  <si>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</si>
  <si>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</si>
  <si>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</si>
  <si>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</si>
  <si>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</si>
  <si>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</si>
  <si>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</si>
  <si>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</si>
  <si>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</si>
  <si>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</si>
  <si>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</si>
  <si>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</si>
  <si>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</si>
  <si>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</si>
  <si>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</si>
  <si>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</si>
  <si>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</si>
  <si>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</si>
  <si>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</si>
  <si>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</si>
  <si>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</si>
  <si>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</si>
  <si>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</si>
  <si>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</si>
  <si>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</si>
  <si>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</si>
  <si>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</si>
  <si>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</si>
  <si>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</si>
  <si>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</si>
  <si>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</si>
  <si>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</si>
  <si>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</si>
  <si>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</si>
  <si>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</si>
  <si>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</si>
  <si>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</si>
  <si>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</si>
  <si>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</si>
  <si>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</si>
  <si>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</si>
  <si>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</si>
  <si>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</si>
  <si>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</si>
  <si>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</si>
  <si>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</si>
  <si>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</si>
  <si>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</si>
  <si>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</si>
  <si>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</si>
  <si>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</si>
  <si>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</si>
  <si>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</si>
  <si>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</si>
  <si>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</si>
  <si>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</si>
  <si>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</si>
  <si>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</si>
  <si>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</si>
  <si>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</si>
  <si>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</si>
  <si>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</si>
  <si>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</si>
  <si>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</si>
  <si>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</si>
  <si>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</si>
  <si>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</si>
  <si>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</si>
  <si>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</si>
  <si>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</si>
  <si>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</si>
  <si>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</si>
  <si>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</si>
  <si>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</si>
  <si>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</si>
  <si>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</si>
  <si>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</si>
  <si>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</si>
  <si>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</si>
  <si>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</si>
  <si>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</si>
  <si>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</si>
  <si>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</si>
  <si>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</si>
  <si>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</si>
  <si>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</si>
  <si>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</si>
  <si>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</si>
  <si>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</si>
  <si>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</si>
  <si>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</si>
  <si>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</si>
  <si>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</si>
  <si>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</si>
  <si>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</si>
  <si>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</si>
  <si>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</si>
  <si>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</si>
  <si>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</si>
  <si>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</si>
  <si>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</si>
  <si>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</si>
  <si>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</si>
  <si>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</si>
  <si>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</si>
  <si>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</si>
  <si>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</si>
  <si>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</si>
  <si>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</si>
  <si>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</si>
  <si>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</si>
  <si>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</si>
  <si>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</si>
  <si>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</si>
  <si>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</si>
  <si>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</si>
  <si>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</si>
  <si>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</si>
  <si>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</si>
  <si>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</si>
  <si>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</si>
  <si>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</si>
  <si>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</si>
  <si>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</si>
  <si>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</si>
  <si>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</si>
  <si>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</si>
  <si>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</si>
  <si>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</si>
  <si>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</si>
  <si>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</si>
  <si>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</si>
  <si>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</si>
  <si>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</si>
  <si>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</si>
  <si>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</si>
  <si>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</si>
  <si>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</si>
  <si>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</si>
  <si>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</si>
  <si>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</si>
  <si>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</si>
  <si>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</si>
  <si>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</si>
  <si>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</si>
  <si>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</si>
  <si>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</si>
  <si>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</si>
  <si>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</si>
  <si>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</si>
  <si>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</si>
  <si>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</si>
  <si>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</si>
  <si>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</si>
  <si>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</si>
  <si>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</si>
  <si>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</si>
  <si>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</si>
  <si>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</si>
  <si>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</si>
  <si>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</si>
  <si>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</si>
  <si>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</si>
  <si>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</si>
  <si>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</si>
  <si>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</si>
  <si>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</si>
  <si>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</si>
  <si>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</si>
  <si>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</si>
  <si>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</si>
  <si>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</si>
  <si>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</si>
  <si>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</si>
  <si>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</si>
  <si>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</si>
  <si>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</si>
  <si>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</si>
  <si>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</si>
  <si>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</si>
  <si>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</si>
  <si>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</si>
  <si>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</si>
  <si>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</si>
  <si>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</si>
  <si>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</si>
  <si>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</si>
  <si>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</si>
  <si>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</si>
  <si>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</si>
  <si>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</si>
  <si>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</si>
  <si>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</si>
  <si>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</si>
  <si>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</si>
  <si>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</si>
  <si>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</si>
  <si>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</si>
  <si>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</si>
  <si>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</si>
  <si>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</si>
  <si>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</si>
  <si>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</si>
  <si>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</si>
  <si>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</si>
  <si>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</si>
  <si>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</si>
  <si>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</si>
  <si>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</si>
  <si>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</si>
  <si>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</si>
  <si>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</si>
  <si>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</si>
  <si>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</si>
  <si>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</si>
  <si>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</si>
  <si>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</si>
  <si>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</si>
  <si>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</si>
  <si>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</si>
  <si>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</si>
  <si>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</si>
  <si>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</si>
  <si>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</si>
  <si>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</si>
  <si>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</si>
  <si>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</si>
  <si>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</si>
  <si>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</si>
  <si>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</si>
  <si>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</si>
  <si>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</si>
  <si>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</si>
  <si>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</si>
  <si>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</si>
  <si>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</si>
  <si>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</si>
  <si>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</si>
  <si>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</si>
  <si>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</si>
  <si>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</si>
  <si>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</si>
  <si>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</si>
  <si>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</si>
  <si>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</si>
  <si>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</si>
  <si>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</si>
  <si>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</si>
  <si>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</si>
  <si>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</si>
  <si>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</si>
  <si>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</si>
  <si>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</si>
  <si>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</si>
  <si>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</si>
  <si>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</si>
  <si>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</si>
  <si>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</si>
  <si>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</si>
  <si>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</si>
  <si>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</si>
  <si>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</si>
  <si>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</si>
  <si>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</si>
  <si>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</si>
  <si>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</si>
  <si>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</si>
  <si>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</si>
  <si>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</si>
  <si>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</si>
  <si>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</si>
  <si>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</si>
  <si>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</si>
  <si>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</si>
  <si>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</si>
  <si>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</si>
  <si>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</si>
  <si>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</si>
  <si>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</si>
  <si>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</si>
  <si>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</si>
  <si>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</si>
  <si>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</si>
  <si>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</si>
  <si>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</si>
  <si>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</si>
  <si>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</si>
  <si>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</si>
  <si>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</si>
  <si>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</si>
  <si>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</si>
  <si>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</si>
  <si>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</si>
  <si>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</si>
  <si>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</si>
  <si>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</si>
  <si>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</si>
  <si>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</si>
  <si>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</si>
  <si>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</si>
  <si>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</si>
  <si>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</si>
  <si>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</si>
  <si>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</si>
  <si>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</si>
  <si>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</si>
  <si>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</si>
  <si>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</si>
  <si>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</si>
  <si>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</si>
  <si>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</si>
  <si>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</si>
  <si>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</si>
  <si>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</si>
  <si>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</si>
  <si>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</si>
  <si>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</si>
  <si>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</si>
  <si>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</si>
  <si>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</si>
  <si>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</si>
  <si>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</si>
  <si>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</si>
  <si>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</si>
  <si>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</si>
  <si>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</si>
  <si>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</si>
  <si>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</si>
  <si>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</si>
  <si>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</si>
  <si>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</si>
  <si>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</si>
  <si>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</si>
  <si>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</si>
  <si>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</si>
  <si>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</si>
  <si>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</si>
  <si>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</si>
  <si>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</si>
  <si>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</si>
  <si>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</si>
  <si>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</si>
  <si>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</si>
  <si>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</si>
  <si>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</si>
  <si>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</si>
  <si>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</si>
  <si>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</si>
  <si>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</si>
  <si>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</si>
  <si>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</si>
  <si>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</si>
  <si>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</si>
  <si>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</si>
  <si>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</si>
  <si>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</si>
  <si>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</si>
  <si>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</si>
  <si>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</si>
  <si>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</si>
  <si>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</si>
  <si>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</si>
  <si>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</si>
  <si>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</si>
  <si>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</si>
  <si>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</si>
  <si>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</si>
  <si>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</si>
  <si>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</si>
  <si>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</si>
  <si>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</si>
  <si>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</si>
  <si>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</si>
  <si>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</si>
  <si>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</si>
  <si>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</si>
  <si>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</si>
  <si>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</si>
  <si>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</si>
  <si>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</si>
  <si>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</si>
  <si>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</si>
  <si>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</si>
  <si>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</si>
  <si>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</si>
  <si>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</si>
  <si>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</si>
  <si>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</si>
  <si>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</si>
  <si>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</si>
  <si>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</si>
  <si>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</si>
  <si>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</si>
  <si>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</si>
  <si>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</si>
  <si>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</si>
  <si>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</si>
  <si>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</si>
  <si>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</si>
  <si>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</si>
  <si>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</si>
  <si>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</si>
  <si>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</si>
  <si>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</si>
  <si>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</si>
  <si>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</si>
  <si>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</si>
  <si>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</si>
  <si>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</si>
  <si>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</si>
  <si>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</si>
  <si>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</si>
  <si>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</si>
  <si>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</si>
  <si>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</si>
  <si>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</si>
  <si>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</si>
  <si>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</si>
  <si>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</si>
  <si>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</si>
  <si>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</si>
  <si>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</si>
  <si>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</si>
  <si>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</si>
  <si>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</si>
  <si>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</si>
  <si>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</si>
  <si>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</si>
  <si>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</si>
  <si>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</si>
  <si>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</si>
  <si>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</si>
  <si>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</si>
  <si>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</si>
  <si>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</si>
  <si>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</si>
  <si>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</si>
  <si>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</si>
  <si>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</si>
  <si>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</si>
  <si>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</si>
  <si>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</si>
  <si>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</si>
  <si>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</si>
  <si>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</si>
  <si>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</si>
  <si>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</si>
  <si>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</si>
  <si>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</si>
  <si>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</si>
  <si>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</si>
  <si>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</si>
  <si>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</si>
  <si>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</si>
  <si>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</si>
  <si>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</si>
  <si>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</si>
  <si>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</si>
  <si>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</si>
  <si>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</si>
  <si>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</si>
  <si>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</si>
  <si>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</si>
  <si>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</si>
  <si>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</si>
  <si>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</si>
  <si>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</si>
  <si>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</si>
  <si>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</si>
  <si>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</si>
  <si>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</si>
  <si>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</si>
  <si>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</si>
  <si>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</si>
  <si>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</si>
  <si>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</si>
  <si>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</si>
  <si>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</si>
  <si>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</si>
  <si>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</si>
  <si>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</si>
  <si>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</si>
  <si>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</si>
  <si>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</si>
  <si>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</si>
  <si>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</si>
  <si>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</si>
  <si>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</si>
  <si>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</si>
  <si>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</si>
  <si>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</si>
  <si>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</si>
  <si>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</si>
  <si>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</si>
  <si>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</si>
  <si>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</si>
  <si>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</si>
  <si>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</si>
  <si>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</si>
  <si>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</si>
  <si>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</si>
  <si>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</si>
  <si>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</si>
  <si>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</si>
  <si>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</si>
  <si>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</si>
  <si>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</si>
  <si>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</si>
  <si>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</si>
  <si>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</si>
  <si>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</si>
  <si>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</si>
  <si>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</si>
  <si>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</si>
  <si>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</si>
  <si>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</si>
  <si>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</si>
  <si>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</si>
  <si>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</si>
  <si>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</si>
  <si>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</si>
  <si>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</si>
  <si>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</si>
  <si>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</si>
  <si>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</si>
  <si>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</si>
  <si>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</si>
  <si>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</si>
  <si>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</si>
  <si>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</si>
  <si>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</si>
  <si>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</si>
  <si>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</si>
  <si>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</si>
  <si>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</si>
  <si>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</si>
  <si>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</si>
  <si>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</si>
  <si>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</si>
  <si>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</si>
  <si>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</si>
  <si>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</si>
  <si>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</si>
  <si>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</si>
  <si>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</si>
  <si>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</si>
  <si>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</si>
  <si>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</si>
  <si>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</si>
  <si>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</si>
  <si>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</si>
  <si>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</si>
  <si>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</si>
  <si>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</si>
  <si>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</si>
  <si>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</si>
  <si>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</si>
  <si>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</si>
  <si>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</si>
  <si>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</si>
  <si>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</si>
  <si>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</si>
  <si>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</si>
  <si>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</si>
  <si>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</si>
  <si>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</si>
  <si>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</si>
  <si>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</si>
  <si>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</si>
  <si>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</si>
  <si>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</si>
  <si>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</si>
  <si>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</si>
  <si>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</si>
  <si>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</si>
  <si>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</si>
  <si>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</si>
  <si>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</si>
  <si>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</si>
  <si>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</si>
  <si>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</si>
  <si>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</si>
  <si>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</si>
  <si>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</si>
  <si>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</si>
  <si>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</si>
  <si>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</si>
  <si>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</si>
  <si>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</si>
  <si>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</si>
  <si>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</si>
  <si>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</si>
  <si>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</si>
  <si>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</si>
  <si>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</si>
  <si>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</si>
  <si>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</si>
  <si>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</si>
  <si>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</si>
  <si>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</si>
  <si>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</si>
  <si>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</si>
  <si>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</si>
  <si>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</si>
  <si>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</si>
  <si>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</si>
  <si>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</si>
  <si>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</si>
  <si>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</si>
  <si>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</si>
  <si>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</si>
  <si>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</si>
  <si>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</si>
  <si>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</si>
  <si>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</si>
  <si>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</si>
  <si>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</si>
  <si>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</si>
  <si>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</si>
  <si>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</si>
  <si>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</si>
  <si>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</si>
  <si>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</si>
  <si>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</si>
  <si>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</si>
  <si>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</si>
  <si>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</si>
  <si>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</si>
  <si>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</si>
  <si>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</si>
  <si>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</si>
  <si>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</si>
  <si>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</si>
  <si>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</si>
  <si>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</si>
  <si>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</si>
  <si>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</si>
  <si>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</si>
  <si>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</si>
  <si>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</si>
  <si>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</si>
  <si>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</si>
  <si>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</si>
  <si>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</si>
  <si>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</si>
  <si>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</si>
  <si>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</si>
  <si>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</si>
  <si>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</si>
  <si>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</si>
  <si>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</si>
  <si>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</si>
  <si>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</si>
  <si>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</si>
  <si>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</si>
  <si>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</si>
  <si>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</si>
  <si>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</si>
  <si>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</si>
  <si>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</si>
  <si>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</si>
  <si>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</si>
  <si>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</si>
  <si>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</si>
  <si>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</si>
  <si>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</si>
  <si>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</si>
  <si>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</si>
  <si>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</si>
  <si>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</si>
  <si>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</si>
  <si>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</si>
  <si>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</si>
  <si>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</si>
  <si>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</si>
  <si>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</si>
  <si>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</si>
  <si>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</si>
  <si>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</si>
  <si>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</si>
  <si>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</si>
  <si>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</si>
  <si>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</si>
  <si>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</si>
  <si>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</si>
  <si>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</si>
  <si>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</si>
  <si>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</si>
  <si>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</si>
  <si>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</si>
  <si>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</si>
  <si>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</si>
  <si>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</si>
  <si>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</si>
  <si>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</si>
  <si>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</si>
  <si>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</si>
  <si>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</si>
  <si>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</si>
  <si>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</si>
  <si>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</si>
  <si>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</si>
  <si>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</si>
  <si>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</si>
  <si>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</si>
  <si>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</si>
  <si>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</si>
  <si>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</si>
  <si>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</si>
  <si>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</si>
  <si>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</si>
  <si>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</si>
  <si>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</si>
  <si>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</si>
  <si>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</si>
  <si>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</si>
  <si>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</si>
  <si>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</si>
  <si>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</si>
  <si>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</si>
  <si>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</si>
  <si>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</si>
  <si>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</si>
  <si>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</si>
  <si>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</si>
  <si>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</si>
  <si>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</si>
  <si>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</si>
  <si>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</si>
  <si>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</si>
  <si>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</si>
  <si>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</si>
  <si>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</si>
  <si>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</si>
  <si>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</si>
  <si>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</si>
  <si>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</si>
  <si>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</si>
  <si>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</si>
  <si>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</si>
  <si>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</si>
  <si>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</si>
  <si>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</si>
  <si>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</si>
  <si>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</si>
  <si>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</si>
  <si>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</si>
  <si>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</si>
  <si>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</si>
  <si>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</si>
  <si>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</si>
  <si>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</si>
  <si>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</si>
  <si>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</si>
  <si>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</si>
  <si>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</si>
  <si>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</si>
  <si>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</si>
  <si>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</si>
  <si>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</si>
  <si>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</si>
  <si>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</si>
  <si>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</si>
  <si>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</si>
  <si>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</si>
  <si>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</si>
  <si>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</si>
  <si>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</si>
  <si>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</si>
  <si>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</si>
  <si>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</si>
  <si>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</si>
  <si>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</si>
  <si>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</si>
  <si>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</si>
  <si>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</si>
  <si>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</si>
  <si>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</si>
  <si>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</si>
  <si>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</si>
  <si>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</si>
  <si>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</si>
  <si>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</si>
  <si>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</si>
  <si>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</si>
  <si>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</si>
  <si>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</si>
  <si>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</si>
  <si>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</si>
  <si>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</si>
  <si>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</si>
  <si>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</si>
  <si>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</si>
  <si>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</si>
  <si>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</si>
  <si>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</si>
  <si>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</si>
  <si>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</si>
  <si>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</si>
  <si>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</si>
  <si>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</si>
  <si>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</si>
  <si>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</si>
  <si>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</si>
  <si>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</si>
  <si>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</si>
  <si>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</si>
  <si>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</si>
  <si>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</si>
  <si>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</si>
  <si>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</si>
  <si>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</si>
  <si>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</si>
  <si>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</si>
  <si>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</si>
  <si>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</si>
  <si>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</si>
  <si>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</si>
  <si>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</si>
  <si>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</si>
  <si>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</si>
  <si>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</si>
  <si>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</si>
  <si>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</si>
  <si>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</si>
  <si>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</si>
  <si>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</si>
  <si>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</si>
  <si>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</si>
  <si>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</si>
  <si>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</si>
  <si>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</si>
  <si>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</si>
  <si>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</si>
  <si>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</si>
  <si>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</si>
  <si>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</si>
  <si>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</si>
  <si>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</si>
  <si>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</si>
  <si>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</si>
  <si>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</si>
  <si>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</si>
  <si>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</si>
  <si>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</si>
  <si>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</si>
  <si>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</si>
  <si>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</si>
  <si>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</si>
  <si>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</si>
  <si>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</si>
  <si>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</si>
  <si>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</si>
  <si>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</si>
  <si>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</si>
  <si>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</si>
  <si>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</si>
  <si>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</si>
  <si>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</si>
  <si>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</si>
  <si>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</si>
  <si>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</si>
  <si>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</si>
  <si>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</si>
  <si>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</si>
  <si>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</si>
  <si>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</si>
  <si>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</si>
  <si>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</si>
  <si>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</si>
  <si>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</si>
  <si>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</si>
  <si>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</si>
  <si>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</si>
  <si>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</si>
  <si>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</si>
  <si>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</si>
  <si>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</si>
  <si>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</si>
  <si>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</si>
  <si>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</si>
  <si>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</si>
  <si>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</si>
  <si>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</si>
  <si>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</si>
  <si>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</si>
  <si>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</si>
  <si>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</si>
  <si>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</si>
  <si>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</si>
  <si>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</si>
  <si>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</si>
  <si>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</si>
  <si>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</si>
  <si>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</si>
  <si>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</si>
  <si>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</si>
  <si>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</si>
  <si>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</si>
  <si>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</si>
  <si>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</si>
  <si>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</si>
  <si>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</si>
  <si>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</si>
  <si>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</si>
  <si>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</si>
  <si>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</si>
  <si>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</si>
  <si>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</si>
  <si>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</si>
  <si>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</si>
  <si>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</si>
  <si>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</si>
  <si>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</si>
  <si>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</si>
  <si>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</si>
  <si>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</si>
  <si>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</si>
  <si>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</si>
  <si>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</si>
  <si>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</si>
  <si>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</si>
  <si>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</si>
  <si>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</si>
  <si>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</si>
  <si>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</si>
  <si>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</si>
  <si>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</si>
  <si>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</si>
  <si>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</si>
  <si>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</si>
  <si>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</si>
  <si>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</si>
  <si>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</si>
  <si>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</si>
  <si>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</si>
  <si>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</si>
  <si>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</si>
  <si>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</si>
  <si>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</si>
  <si>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</si>
  <si>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</si>
  <si>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</si>
  <si>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</si>
  <si>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</si>
  <si>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</si>
  <si>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</si>
  <si>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</si>
  <si>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</si>
  <si>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</si>
  <si>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</si>
  <si>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</si>
  <si>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</si>
  <si>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</si>
  <si>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</si>
  <si>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</si>
  <si>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</si>
  <si>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</si>
  <si>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</si>
  <si>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</si>
  <si>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</si>
  <si>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</si>
  <si>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</si>
  <si>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</si>
  <si>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</si>
  <si>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</si>
  <si>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</si>
  <si>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</si>
  <si>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</si>
  <si>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</si>
  <si>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</si>
  <si>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</si>
  <si>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</si>
  <si>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</si>
  <si>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</si>
  <si>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</si>
  <si>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</si>
  <si>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</si>
  <si>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</si>
  <si>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</si>
  <si>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</si>
  <si>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</si>
  <si>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</si>
  <si>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</si>
  <si>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</si>
  <si>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</si>
  <si>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</si>
  <si>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</si>
  <si>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</si>
  <si>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</si>
  <si>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</si>
  <si>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</si>
  <si>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</si>
  <si>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</si>
  <si>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</si>
  <si>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</si>
  <si>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</si>
  <si>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</si>
  <si>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</si>
  <si>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</si>
  <si>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</si>
  <si>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</si>
  <si>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</si>
  <si>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</si>
  <si>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</si>
  <si>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</si>
  <si>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</si>
  <si>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</si>
  <si>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</si>
  <si>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</si>
  <si>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</si>
  <si>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</si>
  <si>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</si>
  <si>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</si>
  <si>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</si>
  <si>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</si>
  <si>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</si>
  <si>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</si>
  <si>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</si>
  <si>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</si>
  <si>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</si>
  <si>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</si>
  <si>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</si>
  <si>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</si>
  <si>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</si>
  <si>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</si>
  <si>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</si>
  <si>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</si>
  <si>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</si>
  <si>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</si>
  <si>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</si>
  <si>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</si>
  <si>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</si>
  <si>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</si>
  <si>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</si>
  <si>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</si>
  <si>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</si>
  <si>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</si>
  <si>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</si>
  <si>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</si>
  <si>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</si>
  <si>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</si>
  <si>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</si>
  <si>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</si>
  <si>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</si>
  <si>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</si>
  <si>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</si>
  <si>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</si>
  <si>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</si>
  <si>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</si>
  <si>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</si>
  <si>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</si>
  <si>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</si>
  <si>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</si>
  <si>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</si>
  <si>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</si>
  <si>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</si>
  <si>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</si>
  <si>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</si>
  <si>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</si>
  <si>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</si>
  <si>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</si>
  <si>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</si>
  <si>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</si>
  <si>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</si>
  <si>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</si>
  <si>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</si>
  <si>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</si>
  <si>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</si>
  <si>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</si>
  <si>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</si>
  <si>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</si>
  <si>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</si>
  <si>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</si>
  <si>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</si>
  <si>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</si>
  <si>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</si>
  <si>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</si>
  <si>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</si>
  <si>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</si>
  <si>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</si>
  <si>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</si>
  <si>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</si>
  <si>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</si>
  <si>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</si>
  <si>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</si>
  <si>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</si>
  <si>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</si>
  <si>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</si>
  <si>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</si>
  <si>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</si>
  <si>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</si>
  <si>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</si>
  <si>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</si>
  <si>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</si>
  <si>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</si>
  <si>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</si>
  <si>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</si>
  <si>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</si>
  <si>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</si>
  <si>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</si>
  <si>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</si>
  <si>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</si>
  <si>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</si>
  <si>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</si>
  <si>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</si>
  <si>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</si>
  <si>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</si>
  <si>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</si>
  <si>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</si>
  <si>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</si>
  <si>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</si>
  <si>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</si>
  <si>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</si>
  <si>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</si>
  <si>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</si>
  <si>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</si>
  <si>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</si>
  <si>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</si>
  <si>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</si>
  <si>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</si>
  <si>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</si>
  <si>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</si>
  <si>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</si>
  <si>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</si>
  <si>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</si>
  <si>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</si>
  <si>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</si>
  <si>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</si>
  <si>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</si>
  <si>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</si>
  <si>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</si>
  <si>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</si>
  <si>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</si>
  <si>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</si>
  <si>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</si>
  <si>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</si>
  <si>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</si>
  <si>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</si>
  <si>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</si>
  <si>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</si>
  <si>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</si>
  <si>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</si>
  <si>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</si>
  <si>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</si>
  <si>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</si>
  <si>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</si>
  <si>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</si>
  <si>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</si>
  <si>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</si>
  <si>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</si>
  <si>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</si>
  <si>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</si>
  <si>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</si>
  <si>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</si>
  <si>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</si>
  <si>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</si>
  <si>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</si>
  <si>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</si>
  <si>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</si>
  <si>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</si>
  <si>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</si>
  <si>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</si>
  <si>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</si>
  <si>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</si>
  <si>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</si>
  <si>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</si>
  <si>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</si>
  <si>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</si>
  <si>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</si>
  <si>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</si>
  <si>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</si>
  <si>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</si>
  <si>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</si>
  <si>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</si>
  <si>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</si>
  <si>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</si>
  <si>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</si>
  <si>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</si>
  <si>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</si>
  <si>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</si>
  <si>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</si>
  <si>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</si>
  <si>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</si>
  <si>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</si>
  <si>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</si>
  <si>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</si>
  <si>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</si>
  <si>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</si>
  <si>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</si>
  <si>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</si>
  <si>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</si>
  <si>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</si>
  <si>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</si>
  <si>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</si>
  <si>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</si>
  <si>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</si>
  <si>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</si>
  <si>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</si>
  <si>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</si>
  <si>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</si>
  <si>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</si>
  <si>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</si>
  <si>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</si>
  <si>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</si>
  <si>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</si>
  <si>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</si>
  <si>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</si>
  <si>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</si>
  <si>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</si>
  <si>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</si>
  <si>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</si>
  <si>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</si>
  <si>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</si>
  <si>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</si>
  <si>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</si>
  <si>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</si>
  <si>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</si>
  <si>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</si>
  <si>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</si>
  <si>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</si>
  <si>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</si>
  <si>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</si>
  <si>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</si>
  <si>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</si>
  <si>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</si>
  <si>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</si>
  <si>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</si>
  <si>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</si>
  <si>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</si>
  <si>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</si>
  <si>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</si>
  <si>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</si>
  <si>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</si>
  <si>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</si>
  <si>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</si>
  <si>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</si>
  <si>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</si>
  <si>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</si>
  <si>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</si>
  <si>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</si>
  <si>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</si>
  <si>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</si>
  <si>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</si>
  <si>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</si>
  <si>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</si>
  <si>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</si>
  <si>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</si>
  <si>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</si>
  <si>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</si>
  <si>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</si>
  <si>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</si>
  <si>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</si>
  <si>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</si>
  <si>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</si>
  <si>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</si>
  <si>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</si>
  <si>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</si>
  <si>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</si>
  <si>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</si>
  <si>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</si>
  <si>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</si>
  <si>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</si>
  <si>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</si>
  <si>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</si>
  <si>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</si>
  <si>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</si>
  <si>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</si>
  <si>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</si>
  <si>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</si>
  <si>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</si>
  <si>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</si>
  <si>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</si>
  <si>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</si>
  <si>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</si>
  <si>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</si>
  <si>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</si>
  <si>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</si>
  <si>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</si>
  <si>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</si>
  <si>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</si>
  <si>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</si>
  <si>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</si>
  <si>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</si>
  <si>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</si>
  <si>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</si>
  <si>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</si>
  <si>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</si>
  <si>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</si>
  <si>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</si>
  <si>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</si>
  <si>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</si>
  <si>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</si>
  <si>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</si>
  <si>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</si>
  <si>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</si>
  <si>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</si>
  <si>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</si>
  <si>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</si>
  <si>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</si>
  <si>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</si>
  <si>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</si>
  <si>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</si>
  <si>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</si>
  <si>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</si>
  <si>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</si>
  <si>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</si>
  <si>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</si>
  <si>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</si>
  <si>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</si>
  <si>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</si>
  <si>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</si>
  <si>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</si>
  <si>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</si>
  <si>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</si>
  <si>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</si>
  <si>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</si>
  <si>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</si>
  <si>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</si>
  <si>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</si>
  <si>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</si>
  <si>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</si>
  <si>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</si>
  <si>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</si>
  <si>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</si>
  <si>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</si>
  <si>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</si>
  <si>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</si>
  <si>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</si>
  <si>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</si>
  <si>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</si>
  <si>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</si>
  <si>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</si>
  <si>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</si>
  <si>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</si>
  <si>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</si>
  <si>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</si>
  <si>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</si>
  <si>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</si>
  <si>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</si>
  <si>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</si>
  <si>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</si>
  <si>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</si>
  <si>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</si>
  <si>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</si>
  <si>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</si>
  <si>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</si>
  <si>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</si>
  <si>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</si>
  <si>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</si>
  <si>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</si>
  <si>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</si>
  <si>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</si>
  <si>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</si>
  <si>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</si>
  <si>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</si>
  <si>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</si>
  <si>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</si>
  <si>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</si>
  <si>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</si>
  <si>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</si>
  <si>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</si>
  <si>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</si>
  <si>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</si>
  <si>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</si>
  <si>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</si>
  <si>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</si>
  <si>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</si>
  <si>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</si>
  <si>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</si>
  <si>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</si>
  <si>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</si>
  <si>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</si>
  <si>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</si>
  <si>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</si>
  <si>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</si>
  <si>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</si>
  <si>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</si>
  <si>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</si>
  <si>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</si>
  <si>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</si>
  <si>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</si>
  <si>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</si>
  <si>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</si>
  <si>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</si>
  <si>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</si>
  <si>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</si>
  <si>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</si>
  <si>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</si>
  <si>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</si>
  <si>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</si>
  <si>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</si>
  <si>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</si>
  <si>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</si>
  <si>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</si>
  <si>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</si>
  <si>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</si>
  <si>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</si>
  <si>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</si>
  <si>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</si>
  <si>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</si>
  <si>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</si>
  <si>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</si>
  <si>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</si>
  <si>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</si>
  <si>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</si>
  <si>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</si>
  <si>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</si>
  <si>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</si>
  <si>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</si>
  <si>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</si>
  <si>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</si>
  <si>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</si>
  <si>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</si>
  <si>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</si>
  <si>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</si>
  <si>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</si>
  <si>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</si>
  <si>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</si>
  <si>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</si>
  <si>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</si>
  <si>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</si>
  <si>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</si>
  <si>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</si>
  <si>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</si>
  <si>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</si>
  <si>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</si>
  <si>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</si>
  <si>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</si>
  <si>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</si>
  <si>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</si>
  <si>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</si>
  <si>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</si>
  <si>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</si>
  <si>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</si>
  <si>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</si>
  <si>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</si>
  <si>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</si>
  <si>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</si>
  <si>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</si>
  <si>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</si>
  <si>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</si>
  <si>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</si>
  <si>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</si>
  <si>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</si>
  <si>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</si>
  <si>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</si>
  <si>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</si>
  <si>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</si>
  <si>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</si>
  <si>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</si>
  <si>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</si>
  <si>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</si>
  <si>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</si>
  <si>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</si>
  <si>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</si>
  <si>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</si>
  <si>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</si>
  <si>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</si>
  <si>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</si>
  <si>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</si>
  <si>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</si>
  <si>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</si>
  <si>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</si>
  <si>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</si>
  <si>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</si>
  <si>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</si>
  <si>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</si>
  <si>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</si>
  <si>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</si>
  <si>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</si>
  <si>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</si>
  <si>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</si>
  <si>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</si>
  <si>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</si>
  <si>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</si>
  <si>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</si>
  <si>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</si>
  <si>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</si>
  <si>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</si>
  <si>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</si>
  <si>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</si>
  <si>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</si>
  <si>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</si>
  <si>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</si>
  <si>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</si>
  <si>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</si>
  <si>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</si>
  <si>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</si>
  <si>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</si>
  <si>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</si>
  <si>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</si>
  <si>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</si>
  <si>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</si>
  <si>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</si>
  <si>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</si>
  <si>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</si>
  <si>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</si>
  <si>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</si>
  <si>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</si>
  <si>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</si>
  <si>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</si>
  <si>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</si>
  <si>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</si>
  <si>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</si>
  <si>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</si>
  <si>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</si>
  <si>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</si>
  <si>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</si>
  <si>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</si>
  <si>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</si>
  <si>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</si>
  <si>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</si>
  <si>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</si>
  <si>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</si>
  <si>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</si>
  <si>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</si>
  <si>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</si>
  <si>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</si>
  <si>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</si>
  <si>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</si>
  <si>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</si>
  <si>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</si>
  <si>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</si>
  <si>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</si>
  <si>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</si>
  <si>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</si>
  <si>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</si>
  <si>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</si>
  <si>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</si>
  <si>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</si>
  <si>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</si>
  <si>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</si>
  <si>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</si>
  <si>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</si>
  <si>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</si>
  <si>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</si>
  <si>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</si>
  <si>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</si>
  <si>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</si>
  <si>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</si>
  <si>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</si>
  <si>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</si>
  <si>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</si>
  <si>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</si>
  <si>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</si>
  <si>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</si>
  <si>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</si>
  <si>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</si>
  <si>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</si>
  <si>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</si>
  <si>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</si>
  <si>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</si>
  <si>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</si>
  <si>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</si>
  <si>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</si>
  <si>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</si>
  <si>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</si>
  <si>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</si>
  <si>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</si>
  <si>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</si>
  <si>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</si>
  <si>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</si>
  <si>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</si>
  <si>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</si>
  <si>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</si>
  <si>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</si>
  <si>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</si>
  <si>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</si>
  <si>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</si>
  <si>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</si>
  <si>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</si>
  <si>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</si>
  <si>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</si>
  <si>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</si>
  <si>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</si>
  <si>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</si>
  <si>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</si>
  <si>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</si>
  <si>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</si>
  <si>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</si>
  <si>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</si>
  <si>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</si>
  <si>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</si>
  <si>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</si>
  <si>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</si>
  <si>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</si>
  <si>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</si>
  <si>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</si>
  <si>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</si>
  <si>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</si>
  <si>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</si>
  <si>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</si>
  <si>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</si>
  <si>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</si>
  <si>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</si>
  <si>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</si>
  <si>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</si>
  <si>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</si>
  <si>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</si>
  <si>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</si>
  <si>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</si>
  <si>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</si>
  <si>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</si>
  <si>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</si>
  <si>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</si>
  <si>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</si>
  <si>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</si>
  <si>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</si>
  <si>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</si>
  <si>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</si>
  <si>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</si>
  <si>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</si>
  <si>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</si>
  <si>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</si>
  <si>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</si>
  <si>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</si>
  <si>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</si>
  <si>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</si>
  <si>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</si>
  <si>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</si>
  <si>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</si>
  <si>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</si>
  <si>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</si>
  <si>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</si>
  <si>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</si>
  <si>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</si>
  <si>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</si>
  <si>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</si>
  <si>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</si>
  <si>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</si>
  <si>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</si>
  <si>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</si>
  <si>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</si>
  <si>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</si>
  <si>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</si>
  <si>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</si>
  <si>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</si>
  <si>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</si>
  <si>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</si>
  <si>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</si>
  <si>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</si>
  <si>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</si>
  <si>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</si>
  <si>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</si>
  <si>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</si>
  <si>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</si>
  <si>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</si>
  <si>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</si>
  <si>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</si>
  <si>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</si>
  <si>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</si>
  <si>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</si>
  <si>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</si>
  <si>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</si>
  <si>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</si>
  <si>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</si>
  <si>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</si>
  <si>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</si>
  <si>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</si>
  <si>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</si>
  <si>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</si>
  <si>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</si>
  <si>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</si>
  <si>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</si>
  <si>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</si>
  <si>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</si>
  <si>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</si>
  <si>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</si>
  <si>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</si>
  <si>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</si>
  <si>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</si>
  <si>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</si>
  <si>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</si>
  <si>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</si>
  <si>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</si>
  <si>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</si>
  <si>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</si>
  <si>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</si>
  <si>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</si>
  <si>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</si>
  <si>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</si>
  <si>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</si>
  <si>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</si>
  <si>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</si>
  <si>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</si>
  <si>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</si>
  <si>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</si>
  <si>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</si>
  <si>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</si>
  <si>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</si>
  <si>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</si>
  <si>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</si>
  <si>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</si>
  <si>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</si>
  <si>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</si>
  <si>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</si>
  <si>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</si>
  <si>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</si>
  <si>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</si>
  <si>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</si>
  <si>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</si>
  <si>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</si>
  <si>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</si>
  <si>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</si>
  <si>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</si>
  <si>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</si>
  <si>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</si>
  <si>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</si>
  <si>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</si>
  <si>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</si>
  <si>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</si>
  <si>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</si>
  <si>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</si>
  <si>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</si>
  <si>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</si>
  <si>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</si>
  <si>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</si>
  <si>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</si>
  <si>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</si>
  <si>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</si>
  <si>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</si>
  <si>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</si>
  <si>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</si>
  <si>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</si>
  <si>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</si>
  <si>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</si>
  <si>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</si>
  <si>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</si>
  <si>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</si>
  <si>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</si>
  <si>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</si>
  <si>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</si>
  <si>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</si>
  <si>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</si>
  <si>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</si>
  <si>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</si>
  <si>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</si>
  <si>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</si>
  <si>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</si>
  <si>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</si>
  <si>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</si>
  <si>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</si>
  <si>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</si>
  <si>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</si>
  <si>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</si>
  <si>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</si>
  <si>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</si>
  <si>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</si>
  <si>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</si>
  <si>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</si>
  <si>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</si>
  <si>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</si>
  <si>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</si>
  <si>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</si>
  <si>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</si>
  <si>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</si>
  <si>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</si>
  <si>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</si>
  <si>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</si>
  <si>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</si>
  <si>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</si>
  <si>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</si>
  <si>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</si>
  <si>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</si>
  <si>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</si>
  <si>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</si>
  <si>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</si>
  <si>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</si>
  <si>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</si>
  <si>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</si>
  <si>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</si>
  <si>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</si>
  <si>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</si>
  <si>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</si>
  <si>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</si>
  <si>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</si>
  <si>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</si>
  <si>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</si>
  <si>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</si>
  <si>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</si>
  <si>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</si>
  <si>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</si>
  <si>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</si>
  <si>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</si>
  <si>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</si>
  <si>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</si>
  <si>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</si>
  <si>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</si>
  <si>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</si>
  <si>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</si>
  <si>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</si>
  <si>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</si>
  <si>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</si>
  <si>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</si>
  <si>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</si>
  <si>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</si>
  <si>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</si>
  <si>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</si>
  <si>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</si>
  <si>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</si>
  <si>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</si>
  <si>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</si>
  <si>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</si>
  <si>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</si>
  <si>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</si>
  <si>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</si>
  <si>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</si>
  <si>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</si>
  <si>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</si>
  <si>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</si>
  <si>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</si>
  <si>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</si>
  <si>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</si>
  <si>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</si>
  <si>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</si>
  <si>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</si>
  <si>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</si>
  <si>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</si>
  <si>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</si>
  <si>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</si>
  <si>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</si>
  <si>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</si>
  <si>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</si>
  <si>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</si>
  <si>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</si>
  <si>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</si>
  <si>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</si>
  <si>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</si>
  <si>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</si>
  <si>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</si>
  <si>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</si>
  <si>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</si>
  <si>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</si>
  <si>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</si>
  <si>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</si>
  <si>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</si>
  <si>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</si>
  <si>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</si>
  <si>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</si>
  <si>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</si>
  <si>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</si>
  <si>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</si>
  <si>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</si>
  <si>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</si>
  <si>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</si>
  <si>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</si>
  <si>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</si>
  <si>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</si>
  <si>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</si>
  <si>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</si>
  <si>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</si>
  <si>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</si>
  <si>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</si>
  <si>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</si>
  <si>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</si>
  <si>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</si>
  <si>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</si>
  <si>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</si>
  <si>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</si>
  <si>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</si>
  <si>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</si>
  <si>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</si>
  <si>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</si>
  <si>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</si>
  <si>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</si>
  <si>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</si>
  <si>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</si>
  <si>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</si>
  <si>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</si>
  <si>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</si>
  <si>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</si>
  <si>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</si>
  <si>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</si>
  <si>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</si>
  <si>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</si>
  <si>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</si>
  <si>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</si>
  <si>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</si>
  <si>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</si>
  <si>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</si>
  <si>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</si>
  <si>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</si>
  <si>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</si>
  <si>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</si>
  <si>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</si>
  <si>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</si>
  <si>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</si>
  <si>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</si>
  <si>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</si>
  <si>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</si>
  <si>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</si>
  <si>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</si>
  <si>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</si>
  <si>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</si>
  <si>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</si>
  <si>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</si>
  <si>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</si>
  <si>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</si>
  <si>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</si>
  <si>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</si>
  <si>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</si>
  <si>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</si>
  <si>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</si>
  <si>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</si>
  <si>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</si>
  <si>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</si>
  <si>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</si>
  <si>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</si>
  <si>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</si>
  <si>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</si>
  <si>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</si>
  <si>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</si>
  <si>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</si>
  <si>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</si>
  <si>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</si>
  <si>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</si>
  <si>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</si>
  <si>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</si>
  <si>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</si>
  <si>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</si>
  <si>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</si>
  <si>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</si>
  <si>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</si>
  <si>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</si>
  <si>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</si>
  <si>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</si>
  <si>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</si>
  <si>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</si>
  <si>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</si>
  <si>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</si>
  <si>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</si>
  <si>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</si>
  <si>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</si>
  <si>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</si>
  <si>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</si>
  <si>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</si>
  <si>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</si>
  <si>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</si>
  <si>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</si>
  <si>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</si>
  <si>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</si>
  <si>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</si>
  <si>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</si>
  <si>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</si>
  <si>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</si>
  <si>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</si>
  <si>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</si>
  <si>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</si>
  <si>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</si>
  <si>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</si>
  <si>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</si>
  <si>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</si>
  <si>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</si>
  <si>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</si>
  <si>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</si>
  <si>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</si>
  <si>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</si>
  <si>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</si>
  <si>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</si>
  <si>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</si>
  <si>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</si>
  <si>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</si>
  <si>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</si>
  <si>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</si>
  <si>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</si>
  <si>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</si>
  <si>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</si>
  <si>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</si>
  <si>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</si>
  <si>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</si>
  <si>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</si>
  <si>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</si>
  <si>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</si>
  <si>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</si>
  <si>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</si>
  <si>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</si>
  <si>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</si>
  <si>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</si>
  <si>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</si>
  <si>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</si>
  <si>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</si>
  <si>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</si>
  <si>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</si>
  <si>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</si>
  <si>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</si>
  <si>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</si>
  <si>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</si>
  <si>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</si>
  <si>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</si>
  <si>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</si>
  <si>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</si>
  <si>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</si>
  <si>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</si>
  <si>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</si>
  <si>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</si>
  <si>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</si>
  <si>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</si>
  <si>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</si>
  <si>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</si>
  <si>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</si>
  <si>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</si>
  <si>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</si>
  <si>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</si>
  <si>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</si>
  <si>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</si>
  <si>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</si>
  <si>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</si>
  <si>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</si>
  <si>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</si>
  <si>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</si>
  <si>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</si>
  <si>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</si>
  <si>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</si>
  <si>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</si>
  <si>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</si>
  <si>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</si>
  <si>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</si>
  <si>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</si>
  <si>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</si>
  <si>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</si>
  <si>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</si>
  <si>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</si>
  <si>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</si>
  <si>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</si>
  <si>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</si>
  <si>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</si>
  <si>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</si>
  <si>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</si>
  <si>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</si>
  <si>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</si>
  <si>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</si>
  <si>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</si>
  <si>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</si>
  <si>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</si>
  <si>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</si>
  <si>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</si>
  <si>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</si>
  <si>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</si>
  <si>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</si>
  <si>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</si>
  <si>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</si>
  <si>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</si>
  <si>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</si>
  <si>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</si>
  <si>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</si>
  <si>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</si>
  <si>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</si>
  <si>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</si>
  <si>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</si>
  <si>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</si>
  <si>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</si>
  <si>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</si>
  <si>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</si>
  <si>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</si>
  <si>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</si>
  <si>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</si>
  <si>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</si>
  <si>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</si>
  <si>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</si>
  <si>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</si>
  <si>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</si>
  <si>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</si>
  <si>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</si>
  <si>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</si>
  <si>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</si>
  <si>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</si>
  <si>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</si>
  <si>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</si>
  <si>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</si>
  <si>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</si>
  <si>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</si>
  <si>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</si>
  <si>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</si>
  <si>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</si>
  <si>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</si>
  <si>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</si>
  <si>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</si>
  <si>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</si>
  <si>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</si>
  <si>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</si>
  <si>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</si>
  <si>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</si>
  <si>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</si>
  <si>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</si>
  <si>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</si>
  <si>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</si>
  <si>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</si>
  <si>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</si>
  <si>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</si>
  <si>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</si>
  <si>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</si>
  <si>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</si>
  <si>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</si>
  <si>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</si>
  <si>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</si>
  <si>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</si>
  <si>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</si>
  <si>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</si>
  <si>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</si>
  <si>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</si>
  <si>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</si>
  <si>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</si>
  <si>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</si>
  <si>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</si>
  <si>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</si>
  <si>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</si>
  <si>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</si>
  <si>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</si>
  <si>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</si>
  <si>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</si>
  <si>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</si>
  <si>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</si>
  <si>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</si>
  <si>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</si>
  <si>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</si>
  <si>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</si>
  <si>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</si>
  <si>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</si>
  <si>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</si>
  <si>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</si>
  <si>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</si>
  <si>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</si>
  <si>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</si>
  <si>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</si>
  <si>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</si>
  <si>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</si>
  <si>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</si>
  <si>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</si>
  <si>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</si>
  <si>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</si>
  <si>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</si>
  <si>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</si>
  <si>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</si>
  <si>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</si>
  <si>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</si>
  <si>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</si>
  <si>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</si>
  <si>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</si>
  <si>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</si>
  <si>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</si>
  <si>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</si>
  <si>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</si>
  <si>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</si>
  <si>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</si>
  <si>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</si>
  <si>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</si>
  <si>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</si>
  <si>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</si>
  <si>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</si>
  <si>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</si>
  <si>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</si>
  <si>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</si>
  <si>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</si>
  <si>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</si>
  <si>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</si>
  <si>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</si>
  <si>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</si>
  <si>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</si>
  <si>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</si>
  <si>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</si>
  <si>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</si>
  <si>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</si>
  <si>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</si>
  <si>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</si>
  <si>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</si>
  <si>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</si>
  <si>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</si>
  <si>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</si>
  <si>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</si>
  <si>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</si>
  <si>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</si>
  <si>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</si>
  <si>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</si>
  <si>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</si>
  <si>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</si>
  <si>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</si>
  <si>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</si>
  <si>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</si>
  <si>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</si>
  <si>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</si>
  <si>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</si>
  <si>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</si>
  <si>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</si>
  <si>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</si>
  <si>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</si>
  <si>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</si>
  <si>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</si>
  <si>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</si>
  <si>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</si>
  <si>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</si>
  <si>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PCM-20251104-00002238</t>
  </si>
  <si>
    <t>ETA 140 km</t>
  </si>
  <si>
    <t xml:space="preserve"> </t>
  </si>
  <si>
    <t xml:space="preserve"> PCM-20250215-00000830 </t>
  </si>
  <si>
    <t>LTE site still down and  site located in aramco area access issue need special permission</t>
  </si>
  <si>
    <t>PCM-20251104-00002195</t>
  </si>
  <si>
    <t>EM team on the way need 20 Min</t>
  </si>
  <si>
    <t>PCM-20251104-00002265</t>
  </si>
  <si>
    <t xml:space="preserve">site has access night issue located at USF area team will check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</si>
  <si>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</si>
  <si>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</si>
  <si>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</si>
  <si>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</si>
  <si>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</si>
  <si>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</si>
  <si>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</si>
  <si>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</si>
  <si>
    <t>PCM-20251104-00002196</t>
  </si>
  <si>
    <t>sectors flapping Since 2025-11-04 20:53:34 // team move to cehck need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</si>
</sst>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6" totalsRowShown="0" headerRowDxfId="31" dataDxfId="30" headerRowBorderDxfId="28" tableBorderDxfId="29">
  <autoFilter ref="A1:L3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302.9307135416675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45965.879139467594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45965.879139467594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45965.879139467594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45965.879139467594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45965.879139467594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45965.879139467594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45965.879139467594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45965.879139467594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45965.879139467594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45965.879139467594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45965.879139467594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45965.879139467594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45965.879139467594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45965.879139467594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45965.879139467594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45965.879139467594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45965.879139467594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45965.879139467594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45965.879139467594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45965.879139467594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45965.879139467594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45965.879139467594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45965.879139467594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45965.879139467594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45965.879139467594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45965.879139467594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45965.879139467594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45965.879139467594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45965.879139467594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45965.879139467594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45965.879139467594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45965.879139467594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45965.879139467594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45965.879139467594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45965.879139467594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45965.879139467594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45965.879139467594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45965.879139467594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45965.879139467594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45965.879139467594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45965.879139467594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45965.879139467594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45965.879139467594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45965.879139467594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45965.879139467594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45965.879139467594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45965.879139467594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45965.879139467594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45965.879139467594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45965.879139467594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45965.879139467594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45965.879139467594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45965.879139467594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45965.879139467594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45965.879139467594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45965.879139467594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45965.879139467594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45965.879139467594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45965.879139467594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45965.879139467594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45965.879139467594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45965.879139467594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45965.879139467594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45965.879139467594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45965.879139467594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45965.879139467594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45965.879139467594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45965.879139467594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45965.879139467594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45965.879139467594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45965.879139467594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45965.879139467594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45965.879139467594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45965.879139467594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45965.879139467594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45965.879139467594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45965.879139467594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45965.879139467594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45965.879139467594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45965.879139467594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45965.879139467594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45965.879139467594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45965.879139467594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45965.879139467594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45965.879139467594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45965.879139467594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45965.879139467594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45965.879139467594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45965.879139467594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45965.879139467594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45965.879139467594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45965.879139467594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45965.879139467594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45965.879139467594</v>
      </c>
      <c r="H96" s="135"/>
      <c r="I96" s="133" t="str">
        <f>IFERROR(VLOOKUP(D96,DB!A:F,6,0),"")</f>
        <v/>
      </c>
      <c r="J96" s="133" t="str">
        <f>IFERROR(VLOOKUP(D96,DB!A:G,7,0),"")</f>
        <v/>
      </c>
      <c r="K96" s="137"/>
      <c r="L96" s="138" t="str">
        <f>IFERROR(VLOOKUP(D96,DB!A:I,9,0),"")</f>
        <v/>
      </c>
    </row>
    <row r="97" spans="1:12" ht="15" customHeight="1">
      <c r="A97" s="144"/>
      <c r="B97" s="145" t="str">
        <f>IFERROR(VLOOKUP(D97,DB!A:K,11,0),"")</f>
        <v/>
      </c>
      <c r="C97" s="145"/>
      <c r="D97" s="145"/>
      <c r="E97" s="146"/>
      <c r="F97" s="147"/>
      <c r="G97" s="148">
        <f ca="1">IFERROR(NOW()-F97,"")</f>
        <v>45965.879139467594</v>
      </c>
      <c r="H97" s="147"/>
      <c r="I97" s="145" t="str">
        <f>IFERROR(VLOOKUP(D97,DB!A:F,6,0),"")</f>
        <v/>
      </c>
      <c r="J97" s="145" t="str">
        <f>IFERROR(VLOOKUP(D97,DB!A:G,7,0),"")</f>
        <v/>
      </c>
      <c r="K97" s="149"/>
      <c r="L97" s="150" t="str">
        <f>IFERROR(VLOOKUP(D97,DB!A:I,9,0),"")</f>
        <v/>
      </c>
    </row>
  </sheetData>
  <customSheetViews>
    <customSheetView guid="{F6042A99-DD27-4453-835D-0834D95730CC}" filter="1" showAutoFilter="1">
      <pageMargins left="0" right="0" top="0" bottom="0" header="0" footer="0"/>
      <autoFilter ref="B1:M1" xr:uid="{187E8223-4478-4787-9BA0-34EC45213CCB}"/>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140.87930150463217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7.1370561342628207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2</v>
      </c>
      <c r="D5" s="18" t="s">
        <v>26000</v>
      </c>
      <c r="E5" s="113" t="s">
        <v>39021</v>
      </c>
      <c r="F5" s="114">
        <v>45965.847048611111</v>
      </c>
      <c r="G5" s="115">
        <f ca="1">IFERROR(NOW()-F5,"-")</f>
        <v>3.2090856482682284E-2</v>
      </c>
      <c r="H5" s="114">
        <v>45965.846979166665</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45965.879139467594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45965.879139467594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45965.879139467594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45965.879139467594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45965.879139467594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45965.879139467594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45965.879139467594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45965.879139467594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45965.879139467594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45965.879139467594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45965.879139467594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45965.879139467594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45965.879139467594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45965.879139467594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45965.879139467594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45965.879139467594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45965.879139467594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45965.879139467594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45965.879139467594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45965.879139467594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45965.879139467594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45965.879139467594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45965.879139467594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45965.879139467594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45965.879139467594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45965.879139467594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45965.879139467594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45965.879139467594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45965.879139467594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45965.879139467594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45965.879139467594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45965.879139467594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45965.879139467594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45965.879139467594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45965.879139467594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45965.879139467594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45965.879139467594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45965.879139467594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45965.879139467594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45965.879139467594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45965.879139467594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45965.879139467594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45965.879139467594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45965.879139467594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45965.879139467594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45965.879139467594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45965.879139467594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45965.879139467594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45965.879139467594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45965.879139467594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45965.879139467594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45965.879139467594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45965.879139467594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45965.879139467594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45965.879139467594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45965.879139467594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45965.879139467594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45965.879139467594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45965.879139467594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45965.879139467594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45965.879139467594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45965.879139467594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45965.879139467594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45965.879139467594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45965.879139467594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45965.879139467594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45965.879139467594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45965.879139467594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45965.879139467594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45965.879139467594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45965.879139467594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45965.879139467594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45965.879139467594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45965.879139467594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45965.879139467594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45965.879139467594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45965.879139467594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45965.879139467594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45965.879139467594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45965.879139467594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45965.879139467594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45965.879139467594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45965.879139467594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45965.879139467594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45965.879139467594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45965.879139467594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45965.879139467594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45965.879139467594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45965.879139467594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45965.879139467594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45965.879139467594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45965.879139467594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45965.879139467594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45965.879139467594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45965.879139467594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45965.879139467594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45965.879139467594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45965.879139467594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45965.879139467594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45965.879139467594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45965.879139467594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45965.879139467594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45965.879139467594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45965.879139467594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45965.879139467594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45965.879139467594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45965.879139467594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45965.879139467594</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45965.879139467594</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45965.879139467594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45965.879139467594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45965.879139467594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45965.879139467594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45965.879139467594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45965.879139467594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45965.879139467594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45965.879139467594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45965.879139467594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45965.879139467594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45965.879139467594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45965.879139467594</v>
      </c>
      <c r="H14" s="22" t="s">
        <v>39109</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45965.879139467594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45965.879139467594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45965.879139467594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45965.879139467594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45965.879139467594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45965.879139467594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45965.879139467594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45965.879139467594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45965.879139467594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45965.879139467594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45965.879139467594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45965.879139467594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45965.879139467594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45965.879139467594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45965.879139467594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45965.879139467594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45965.879139467594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45965.879139467594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45965.879139467594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45965.879139467594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45965.879139467594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45965.879139467594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45965.879139467594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45965.879139467594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45965.879139467594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45965.879139467594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45965.879139467594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45965.879139467594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45965.879139467594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45965.879139467594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45965.879139467594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45965.879139467594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45965.879139467594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45965.879139467594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45965.879139467594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45965.879139467594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45965.879139467594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45965.879139467594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45965.879139467594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45965.879139467594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45965.879139467594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45965.879139467594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45965.879139467594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45965.879139467594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45965.879139467594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45965.879139467594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45965.879139467594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45965.879139467594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45965.879139467594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45965.879139467594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45965.879139467594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45965.879139467594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45965.879139467594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45965.879139467594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45965.879139467594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45965.879139467594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45965.879139467594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45965.879139467594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45965.879139467594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45965.879139467594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45965.879139467594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45965.879139467594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45965.879139467594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45965.879139467594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45965.879139467594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45965.879139467594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45965.879139467594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45965.879139467594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45965.879139467594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45965.879139467594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45965.879139467594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45965.879139467594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45965.879139467594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45965.879139467594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45965.879139467594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45965.879139467594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45965.879139467594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45965.879139467594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45965.879139467594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45965.879139467594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45965.879139467594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45965.879139467594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45965.879139467594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45965.879139467594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45965.879139467594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45965.879139467594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45965.879139467594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45965.879139467594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45965.879139467594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45965.879139467594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45965.879139467594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45965.879139467594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45965.879139467594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45965.879139467594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45965.879139467594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45965.879139467594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45965.879139467594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45965.879139467594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45965.879139467594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45965.879139467594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45965.879139467594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45965.879139467594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45965.879139467594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45965.879139467594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45965.879139467594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45965.879139467594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45965.879139467594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45965.879139467594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45965.879139467594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45965.879139467594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45965.879139467594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45965.879139467594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45965.879139467594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45965.879139467594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45965.879139467594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45965.879139467594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45965.879139467594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45965.879139467594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45965.879139467594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45965.879139467594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45965.879139467594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45965.879139467594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45965.879139467594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45965.879139467594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45965.879139467594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45965.879139467594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45965.879139467594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45965.879139467594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45965.879139467594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45965.879139467594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45965.879139467594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45965.879139467594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45965.879139467594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45965.879139467594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45965.879139467594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45965.879139467594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45965.879139467594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45965.879139467594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45965.879139467594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45965.879139467594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45965.879139467594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45965.879139467594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45965.879139467594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45965.879139467594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45965.879139467594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45965.879139467594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45965.879139467594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45965.879139467594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45965.879139467594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45965.879139467594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45965.879139467594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45965.879139467594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45965.879139467594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45965.879139467594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45965.879139467594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45965.879139467594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45965.879139467594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45965.879139467594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45965.879139467594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45965.879139467594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45965.879139467594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45965.879139467594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45965.879139467594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45965.879139467594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45965.879139467594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45965.879139467594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45965.879139467594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45965.879139467594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45965.879139467594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45965.879139467594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45965.879139467594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45965.879139467594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45965.879139467594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45965.879139467594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45965.879139467594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45965.879139467594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45965.879139467594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45965.879139467594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45965.879139467594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45965.879139467594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45965.879139467594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45965.879139467594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45965.879139467594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45965.879139467594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45965.879139467594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45965.879139467594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45965.879139467594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45965.879139467594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45965.879139467594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45965.879139467594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45965.879139467594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45965.879139467594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45965.879139467594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45965.879139467594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45965.879139467594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45965.879139467594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45965.879139467594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45965.879139467594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45965.879139467594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45965.879139467594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45965.879139467594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45965.879139467594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45965.879139467594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45965.879139467594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45965.879139467594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45965.879139467594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45965.879139467594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45965.879139467594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45965.879139467594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45965.879139467594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45965.879139467594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45965.879139467594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45965.879139467594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45965.879139467594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45965.879139467594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45965.879139467594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45965.879139467594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45965.879139467594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45965.879139467594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45965.879139467594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45965.879139467594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45965.879139467594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45965.879139467594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45965.879139467594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45965.879139467594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45965.879139467594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45965.879139467594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45965.879139467594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45965.879139467594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45965.879139467594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45965.879139467594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45965.879139467594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45965.879139467594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45965.879139467594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45965.879139467594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45965.879139467594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45965.879139467594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45965.879139467594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45965.879139467594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45965.879139467594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45965.879139467594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45965.879139467594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45965.879139467594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45965.879139467594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45965.879139467594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45965.879139467594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45965.879139467594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45965.879139467594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45965.879139467594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45965.879139467594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45965.879139467594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45965.879139467594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45965.879139467594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45965.879139467594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45965.879139467594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45965.879139467594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45965.879139467594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45965.879139467594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45965.879139467594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45965.879139467594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45965.879139467594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45965.879139467594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45965.879139467594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45965.879139467594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45965.879139467594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45965.879139467594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45965.879139467594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45965.879139467594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45965.879139467594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45965.879139467594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45965.879139467594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45965.879139467594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45965.879139467594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45965.879139467594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45965.879139467594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45965.879139467594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45965.879139467594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45965.879139467594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45965.879139467594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45965.879139467594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45965.879139467594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45965.879139467594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45965.879139467594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45965.879139467594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45965.879139467594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45965.879139467594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45965.879139467594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45965.879139467594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45965.879139467594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45965.879139467594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45965.879139467594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45965.879139467594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45965.879139467594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45965.879139467594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45965.879139467594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45965.879139467594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45965.879139467594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45965.879139467594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45965.879139467594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45965.879139467594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45965.879139467594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45965.879139467594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45965.879139467594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45965.879139467594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45965.879139467594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45965.879139467594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45965.879139467594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45965.879139467594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45965.879139467594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45965.879139467594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45965.879139467594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45965.879139467594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45965.879139467594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45965.879139467594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45965.879139467594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45965.879139467594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45965.879139467594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45965.879139467594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45965.879139467594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45965.879139467594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45965.879139467594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45965.879139467594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45965.879139467594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45965.879139467594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45965.879139467594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45965.879139467594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45965.879139467594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45965.879139467594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45965.879139467594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45965.879139467594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45965.879139467594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45965.879139467594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45965.879139467594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45965.879139467594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45965.879139467594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45965.879139467594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45965.879139467594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45965.879139467594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45965.879139467594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45965.879139467594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45965.879139467594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45965.879139467594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45965.879139467594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45965.879139467594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45965.879139467594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45965.879139467594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45965.879139467594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45965.879139467594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45965.879139467594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45965.879139467594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45965.879139467594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45965.879139467594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45965.879139467594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45965.879139467594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45965.879139467594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45965.879139467594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45965.879139467594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45965.879139467594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45965.879139467594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45965.879139467594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45965.879139467594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45965.879139467594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45965.879139467594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45965.879139467594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45965.879139467594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45965.879139467594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45965.879139467594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45965.879139467594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45965.879139467594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45965.879139467594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45965.879139467594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45965.879139467594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45965.879139467594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45965.879139467594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45965.879139467594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45965.879139467594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45965.879139467594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45965.879139467594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45965.879139467594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45965.879139467594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45965.879139467594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45965.879139467594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45965.879139467594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45965.879139467594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45965.879139467594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45965.879139467594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45965.879139467594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45965.879139467594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45965.879139467594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45965.879139467594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45965.879139467594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45965.879139467594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45965.879139467594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45965.879139467594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45965.879139467594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45965.879139467594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45965.879139467594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45965.879139467594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45965.879139467594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45965.879139467594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45965.879139467594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45965.879139467594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45965.879139467594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45965.879139467594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45965.879139467594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45965.879139467594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45965.879139467594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45965.879139467594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45965.879139467594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45965.879139467594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45965.879139467594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45965.879139467594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45965.879139467594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45965.879139467594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45965.879139467594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45965.879139467594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45965.879139467594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45965.879139467594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45965.879139467594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45965.879139467594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45965.879139467594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45965.879139467594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45965.879139467594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45965.879139467594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45965.879139467594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45965.879139467594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45965.879139467594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45965.879139467594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45965.879139467594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45965.879139467594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45965.879139467594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45965.879139467594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45965.879139467594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45965.879139467594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45965.879139467594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45965.879139467594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45965.879139467594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45965.879139467594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45965.879139467594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45965.879139467594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45965.879139467594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45965.879139467594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45965.879139467594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45965.879139467594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45965.879139467594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45965.879139467594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45965.879139467594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45965.879139467594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45965.879139467594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45965.879139467594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45965.879139467594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45965.879139467594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45965.879139467594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45965.879139467594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45965.879139467594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45965.879139467594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45965.879139467594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45965.879139467594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45965.879139467594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45965.879139467594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45965.879139467594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45965.879139467594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45965.879139467594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45965.879139467594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45965.879139467594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45965.879139467594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45965.879139467594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45965.879139467594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45965.879139467594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45965.879139467594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45965.879139467594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45965.879139467594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45965.879139467594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45965.879139467594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45965.879139467594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45965.879139467594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45965.879139467594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45965.879139467594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45965.879139467594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45965.879139467594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45965.879139467594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45965.879139467594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45965.879139467594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45965.879139467594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45965.879139467594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45965.879139467594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45965.879139467594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45965.879139467594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45965.879139467594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45965.879139467594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45965.879139467594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45965.879139467594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45965.879139467594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45965.879139467594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45965.879139467594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45965.879139467594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45965.879139467594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45965.879139467594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45965.879139467594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45965.879139467594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45965.879139467594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45965.879139467594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45965.879139467594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45965.879139467594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45965.879139467594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45965.879139467594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45965.879139467594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45965.879139467594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45965.879139467594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45965.879139467594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45965.879139467594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45965.879139467594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45965.879139467594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45965.879139467594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45965.879139467594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45965.879139467594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45965.879139467594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45965.879139467594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45965.879139467594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45965.879139467594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45965.879139467594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45965.879139467594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45965.879139467594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45965.879139467594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45965.879139467594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45965.879139467594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45965.879139467594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45965.879139467594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45965.879139467594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45965.879139467594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45965.879139467594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45965.879139467594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45965.879139467594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45965.879139467594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45965.879139467594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45965.879139467594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45965.879139467594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45965.879139467594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45965.879139467594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45965.879139467594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45965.879139467594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45965.879139467594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45965.879139467594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45965.879139467594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45965.879139467594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45965.879139467594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45965.879139467594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45965.879139467594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45965.879139467594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45965.879139467594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45965.879139467594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45965.879139467594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45965.879139467594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45965.879139467594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45965.879139467594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45965.879139467594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45965.879139467594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45965.879139467594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45965.879139467594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45965.879139467594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45965.879139467594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45965.879139467594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45965.879139467594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45965.879139467594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45965.879139467594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45965.879139467594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45965.879139467594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45965.879139467594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45965.879139467594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45965.879139467594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45965.879139467594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45965.879139467594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45965.879139467594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45965.879139467594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45965.879139467594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45965.879139467594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45965.879139467594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45965.879139467594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45965.879139467594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45965.879139467594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45965.879139467594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45965.879139467594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45965.879139467594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45965.879139467594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45965.879139467594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45965.879139467594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45965.879139467594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45965.879139467594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45965.879139467594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45965.879139467594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45965.879139467594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45965.879139467594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45965.879139467594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45965.879139467594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45965.879139467594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45965.879139467594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45965.879139467594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45965.879139467594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45965.879139467594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45965.879139467594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45965.879139467594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45965.879139467594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45965.879139467594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45965.879139467594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45965.879139467594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45965.879139467594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45965.879139467594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45965.879139467594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45965.879139467594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45965.879139467594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45965.879139467594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45965.879139467594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45965.879139467594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45965.879139467594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45965.879139467594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45965.879139467594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45965.879139467594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45965.879139467594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45965.879139467594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45965.879139467594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45965.879139467594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45965.879139467594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45965.879139467594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45965.879139467594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45965.879139467594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45965.879139467594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45965.879139467594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45965.879139467594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45965.879139467594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45965.879139467594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45965.879139467594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45965.879139467594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45965.879139467594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45965.879139467594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45965.879139467594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45965.879139467594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45965.879139467594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45965.879139467594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45965.879139467594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45965.879139467594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45965.879139467594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45965.879139467594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45965.879139467594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45965.879139467594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45965.879139467594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45965.879139467594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45965.879139467594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45965.879139467594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45965.879139467594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45965.879139467594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45965.879139467594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45965.879139467594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45965.879139467594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45965.879139467594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45965.879139467594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45965.879139467594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45965.879139467594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45965.879139467594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45965.879139467594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45965.879139467594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45965.879139467594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45965.879139467594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45965.879139467594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45965.879139467594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45965.879139467594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45965.879139467594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45965.879139467594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45965.879139467594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45965.879139467594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45965.879139467594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45965.879139467594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45965.879139467594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45965.879139467594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45965.879139467594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45965.879139467594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45965.879139467594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45965.879139467594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45965.879139467594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45965.879139467594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45965.879139467594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45965.879139467594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45965.879139467594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45965.879139467594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45965.879139467594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45965.879139467594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45965.879139467594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45965.879139467594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45965.879139467594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45965.879139467594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45965.879139467594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45965.879139467594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45965.879139467594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45965.879139467594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45965.879139467594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45965.879139467594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45965.879139467594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45965.879139467594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45965.879139467594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45965.879139467594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45965.879139467594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45965.879139467594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45965.879139467594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45965.879139467594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45965.879139467594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45965.879139467594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45965.879139467594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45965.879139467594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45965.879139467594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45965.879139467594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45965.879139467594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45965.879139467594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45965.879139467594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45965.879139467594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45965.879139467594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45965.879139467594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45965.879139467594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45965.879139467594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45965.879139467594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45965.879139467594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45965.879139467594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45965.879139467594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45965.879139467594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45965.879139467594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45965.879139467594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45965.879139467594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45965.879139467594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45965.879139467594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45965.879139467594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45965.879139467594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45965.879139467594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45965.879139467594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45965.879139467594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45965.879139467594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45965.879139467594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45965.879139467594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45965.879139467594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45965.879139467594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45965.879139467594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45965.879139467594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45965.879139467594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45965.879139467594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45965.879139467594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45965.879139467594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45965.879139467594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45965.879139467594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45965.879139467594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45965.879139467594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45965.879139467594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45965.879139467594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45965.879139467594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45965.879139467594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45965.879139467594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45965.879139467594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45965.879139467594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45965.879139467594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45965.879139467594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45965.879139467594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45965.879139467594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45965.879139467594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45965.879139467594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45965.879139467594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45965.879139467594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45965.879139467594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45965.879139467594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45965.879139467594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45965.879139467594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45965.879139467594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45965.879139467594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45965.879139467594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45965.879139467594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45965.879139467594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45965.879139467594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45965.879139467594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45965.879139467594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45965.879139467594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45965.879139467594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45965.879139467594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45965.879139467594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45965.879139467594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45965.879139467594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45965.879139467594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45965.879139467594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45965.879139467594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45965.879139467594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45965.879139467594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45965.879139467594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45965.879139467594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45965.879139467594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45965.879139467594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45965.879139467594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45965.879139467594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45965.879139467594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45965.879139467594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45965.879139467594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45965.879139467594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45965.879139467594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45965.879139467594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45965.879139467594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45965.879139467594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45965.879139467594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45965.879139467594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45965.879139467594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45965.879139467594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45965.879139467594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45965.879139467594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45965.879139467594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45965.879139467594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45965.879139467594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45965.879139467594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45965.879139467594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45965.879139467594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45965.879139467594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45965.879139467594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45965.879139467594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45965.879139467594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45965.879139467594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45965.879139467594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45965.879139467594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45965.879139467594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45965.879139467594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45965.879139467594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45965.879139467594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45965.879139467594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45965.879139467594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45965.879139467594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45965.879139467594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45965.879139467594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45965.879139467594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45965.879139467594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45965.879139467594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45965.879139467594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45965.879139467594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45965.879139467594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45965.879139467594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45965.879139467594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45965.879139467594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45965.879139467594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45965.879139467594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45965.879139467594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45965.879139467594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45965.879139467594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45965.879139467594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45965.879139467594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45965.879139467594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45965.879139467594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45965.879139467594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45965.879139467594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45965.879139467594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45965.879139467594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45965.879139467594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45965.879139467594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45965.879139467594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45965.879139467594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45965.879139467594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45965.879139467594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45965.879139467594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45965.879139467594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45965.879139467594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45965.879139467594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45965.879139467594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45965.879139467594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45965.879139467594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45965.879139467594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45965.879139467594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45965.879139467594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45965.879139467594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45965.879139467594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45965.879139467594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45965.879139467594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45965.879139467594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45965.879139467594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45965.879139467594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45965.879139467594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45965.879139467594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45965.879139467594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45965.879139467594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45965.879139467594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45965.879139467594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45965.879139467594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45965.879139467594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45965.879139467594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45965.879139467594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45965.879139467594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45965.879139467594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45965.879139467594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45965.879139467594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45965.879139467594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45965.879139467594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45965.879139467594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45965.879139467594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45965.879139467594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45965.879139467594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45965.879139467594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45965.879139467594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45965.879139467594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45965.879139467594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45965.879139467594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45965.879139467594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45965.879139467594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45965.879139467594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45965.879139467594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45965.879139467594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45965.879139467594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45965.879139467594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45965.879139467594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45965.879139467594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45965.879139467594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45965.879139467594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45965.879139467594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45965.879139467594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45965.879139467594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45965.879139467594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45965.879139467594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45965.879139467594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45965.879139467594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45965.879139467594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45965.879139467594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45965.879139467594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45965.879139467594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45965.879139467594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45965.879139467594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45965.879139467594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45965.879139467594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45965.879139467594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45965.879139467594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45965.879139467594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45965.879139467594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45965.879139467594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45965.879139467594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45965.879139467594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45965.879139467594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45965.879139467594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45965.879139467594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45965.879139467594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45965.879139467594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45965.879139467594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45965.879139467594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45965.879139467594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45965.879139467594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45965.879139467594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45965.879139467594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45965.879139467594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45965.879139467594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45965.879139467594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45965.879139467594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45965.879139467594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45965.879139467594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45965.879139467594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45965.879139467594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45965.879139467594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45965.879139467594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45965.879139467594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45965.879139467594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45965.879139467594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45965.879139467594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45965.879139467594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45965.879139467594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45965.879139467594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45965.879139467594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45965.879139467594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45965.879139467594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45965.879139467594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45965.879139467594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45965.879139467594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45965.879139467594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45965.879139467594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45965.879139467594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45965.879139467594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45965.879139467594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45965.879139467594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45965.879139467594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45965.879139467594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45965.879139467594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45965.879139467594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45965.879139467594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45965.879139467594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45965.879139467594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45965.879139467594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45965.879139467594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45965.879139467594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45965.879139467594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45965.879139467594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45965.879139467594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45965.879139467594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45965.879139467594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45965.879139467594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45965.879139467594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45965.879139467594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45965.879139467594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45965.879139467594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45965.879139467594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45965.879139467594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45965.879139467594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45965.879139467594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45965.879139467594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45965.879139467594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45965.879139467594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45965.879139467594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45965.879139467594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45965.879139467594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45965.879139467594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45965.879139467594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45965.879139467594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45965.879139467594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45965.879139467594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45965.879139467594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45965.879139467594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45965.879139467594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45965.879139467594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45965.879139467594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45965.879139467594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45965.879139467594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45965.879139467594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45965.879139467594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45965.879139467594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45965.879139467594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45965.879139467594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45965.879139467594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45965.879139467594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45965.879139467594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45965.879139467594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45965.879139467594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45965.879139467594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45965.879139467594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45965.879139467594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45965.879139467594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45965.879139467594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45965.879139467594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45965.879139467594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45965.879139467594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45965.879139467594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45965.879139467594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45965.879139467594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45965.879139467594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45965.879139467594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45965.879139467594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45965.879139467594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45965.879139467594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45965.879139467594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45965.879139467594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45965.879139467594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45965.879139467594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45965.879139467594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45965.879139467594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45965.879139467594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45965.879139467594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45965.879139467594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45965.879139467594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45965.879139467594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45965.879139467594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45965.879139467594</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262.39842187499744</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3</v>
      </c>
      <c r="D3" s="93" t="s">
        <v>35148</v>
      </c>
      <c r="E3" s="97" t="s">
        <v>39021</v>
      </c>
      <c r="F3" s="98">
        <v>45965.824641203704</v>
      </c>
      <c r="G3" s="123">
        <f ca="1">IFERROR(NOW()-F3,"")</f>
        <v>5.4498263889399823E-2</v>
      </c>
      <c r="H3" s="122">
        <v>45965.671840277777</v>
      </c>
      <c r="I3" s="118" t="str">
        <f>IFERROR(VLOOKUP(D3,DB!A:F,6,0),"")</f>
        <v>Generator-SG</v>
      </c>
      <c r="J3" s="118" t="str">
        <f>IFERROR(VLOOKUP(D3,DB!A:G,7,0),"")</f>
        <v>Dead</v>
      </c>
      <c r="K3" s="124" t="s">
        <v>39113</v>
      </c>
      <c r="L3" s="120" t="str">
        <f>IFERROR(VLOOKUP(D3,DB!A:I,9,0),"")</f>
        <v>Latis</v>
      </c>
    </row>
    <row r="4" spans="1:16" ht="15" customHeight="1">
      <c r="A4" s="118" t="s">
        <v>39114</v>
      </c>
      <c r="B4" s="118" t="str">
        <f>IFERROR(VLOOKUP(D4,DB!A:K,11,0),"")</f>
        <v>R4</v>
      </c>
      <c r="C4" s="119">
        <v>2</v>
      </c>
      <c r="D4" s="93" t="s">
        <v>36418</v>
      </c>
      <c r="E4" s="97" t="s">
        <v>39021</v>
      </c>
      <c r="F4" s="122">
        <v>45965.862025462964</v>
      </c>
      <c r="G4" s="123">
        <f ca="1">IFERROR(NOW()-F4,"")</f>
        <v>1.7114004629547708E-2</v>
      </c>
      <c r="H4" s="122">
        <v>45965.856111111112</v>
      </c>
      <c r="I4" s="118" t="str">
        <f>IFERROR(VLOOKUP(D4,DB!A:F,6,0),"")</f>
        <v>Generator-SG</v>
      </c>
      <c r="J4" s="118" t="str">
        <f>IFERROR(VLOOKUP(D4,DB!A:G,7,0),"")</f>
        <v>No BB Shifted</v>
      </c>
      <c r="K4" s="124" t="s">
        <v>39115</v>
      </c>
      <c r="L4" s="120" t="str">
        <f>IFERROR(VLOOKUP(D4,DB!A:I,9,0),"")</f>
        <v>Latis</v>
      </c>
    </row>
    <row r="5" spans="1:16" ht="15" customHeight="1">
      <c r="A5" s="118"/>
      <c r="B5" s="118" t="str">
        <f>IFERROR(VLOOKUP(D5,DB!A:K,11,0),"")</f>
        <v/>
      </c>
      <c r="C5" s="119"/>
      <c r="D5" s="93"/>
      <c r="E5" s="97"/>
      <c r="F5" s="122"/>
      <c r="G5" s="123">
        <f ca="1">IFERROR(NOW()-F5,"")</f>
        <v>45965.879139467594</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45965.879139467594</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45965.879139467594</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45965.879139467594</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45965.879139467594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45965.879139467594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45965.879139467594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45965.879139467594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45965.879139467594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45965.879139467594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45965.879139467594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45965.879139467594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45965.879139467594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45965.879139467594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45965.879139467594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45965.879139467594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45965.879139467594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45965.879139467594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45965.879139467594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45965.879139467594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45965.879139467594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45965.879139467594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45965.879139467594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45965.879139467594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45965.879139467594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45965.879139467594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45965.879139467594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45965.879139467594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45965.879139467594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45965.879139467594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45965.879139467594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45965.879139467594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45965.879139467594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45965.879139467594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45965.879139467594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45965.879139467594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45965.879139467594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45965.879139467594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45965.879139467594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45965.879139467594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45965.879139467594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45965.879139467594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45965.879139467594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45965.879139467594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45965.879139467594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45965.879139467594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45965.879139467594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45965.879139467594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45965.879139467594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45965.879139467594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45965.879139467594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45965.879139467594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45965.879139467594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45965.879139467594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45965.879139467594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45965.879139467594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45965.879139467594</v>
      </c>
      <c r="H61" s="122"/>
      <c r="I61" s="118" t="str">
        <f>IFERROR(VLOOKUP(D61,DB!A:F,6,0),"")</f>
        <v/>
      </c>
      <c r="J61" s="118" t="str">
        <f>IFERROR(VLOOKUP(D61,DB!A:G,7,0),"")</f>
        <v/>
      </c>
      <c r="K61" s="124"/>
      <c r="L61" s="120" t="str">
        <f>IFERROR(VLOOKUP(D61,DB!A:I,9,0),"")</f>
        <v/>
      </c>
    </row>
    <row r="62" spans="1:12" ht="15" customHeight="1">
      <c r="A62" s="125"/>
      <c r="B62" s="125" t="str">
        <f>IFERROR(VLOOKUP(D62,DB!A:K,11,0),"")</f>
        <v/>
      </c>
      <c r="C62" s="126"/>
      <c r="D62" s="127"/>
      <c r="E62" s="128"/>
      <c r="F62" s="129"/>
      <c r="G62" s="130">
        <f ca="1">IFERROR(NOW()-F62,"")</f>
        <v>45965.879139467594</v>
      </c>
      <c r="H62" s="129"/>
      <c r="I62" s="125" t="str">
        <f>IFERROR(VLOOKUP(D62,DB!A:F,6,0),"")</f>
        <v/>
      </c>
      <c r="J62" s="125" t="str">
        <f>IFERROR(VLOOKUP(D62,DB!A:G,7,0),"")</f>
        <v/>
      </c>
      <c r="K62" s="131"/>
      <c r="L62" s="127" t="str">
        <f>IFERROR(VLOOKUP(D62,DB!A:I,9,0),"")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74.047079282405321</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39100</v>
      </c>
      <c r="F3" s="38">
        <v>45926.188877314817</v>
      </c>
      <c r="G3" s="143">
        <f t="shared" ref="G3" ca="1" si="0">IFERROR(NOW()-F3,"")</f>
        <v>39.690262152776995</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39100</v>
      </c>
      <c r="F4" s="152">
        <v>45948.661111111112</v>
      </c>
      <c r="G4" s="153">
        <f ca="1">IFERROR(NOW()-F4,"")</f>
        <v>17.218028356481227</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45965.879139467594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45965.879139467594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45965.879139467594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45965.879139467594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45965.879139467594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45965.879139467594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45965.879139467594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45965.879139467594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45965.879139467594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45965.879139467594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45965.879139467594</v>
      </c>
      <c r="H15" s="152"/>
      <c r="I15" s="151" t="str">
        <f>IFERROR(VLOOKUP(D15,DB!A:F,6,0),"")</f>
        <v/>
      </c>
      <c r="J15" s="151" t="str">
        <f>IFERROR(VLOOKUP(D15,DB!A:G,7,0),"")</f>
        <v/>
      </c>
      <c r="K15" s="151"/>
      <c r="L15" s="151" t="str">
        <f>IFERROR(VLOOKUP(D15,DB!A:I,9,0),"")</f>
        <v/>
      </c>
    </row>
    <row r="16" spans="1:13" ht="15">
      <c r="A16" s="157"/>
      <c r="B16" s="157" t="str">
        <f>IFERROR(VLOOKUP(D16,DB!A:K,11,0),"")</f>
        <v/>
      </c>
      <c r="C16" s="157"/>
      <c r="D16" s="157"/>
      <c r="E16" s="157"/>
      <c r="F16" s="158"/>
      <c r="G16" s="159">
        <f ca="1">IFERROR(NOW()-F16,"")</f>
        <v>45965.879139467594</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45965.879139467594</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45965.879139467594</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45965.879139467594</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45965.879139467594</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45965.879139467594</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45965.879139467594</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45965.879139467594</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45965.879139467594</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45965.879139467594</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45965.879139467594</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45965.879139467594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45965.879139467594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45965.879139467594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45965.879139467594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45965.879139467594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45965.879139467594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45965.879139467594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45965.879139467594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45965.879139467594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45965.879139467594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45965.879139467594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45965.879139467594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45965.879139467594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45965.879139467594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45965.879139467594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45965.879139467594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45965.879139467594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45965.879139467594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45965.879139467594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45965.879139467594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45965.879139467594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45965.879139467594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45965.879139467594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45965.879139467594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45965.879139467594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45965.879139467594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45965.879139467594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45965.879139467594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45965.879139467594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45965.879139467594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45965.879139467594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45965.879139467594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45965.879139467594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45965.879139467594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45965.879139467594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45965.879139467594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45965.879139467594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45965.879139467594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45965.879139467594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45965.879139467594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45965.879139467594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45965.879139467594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45965.879139467594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45965.879139467594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45965.879139467594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45965.879139467594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45965.879139467594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45965.879139467594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45965.879139467594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45965.879139467594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45965.879139467594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45965.879139467594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45965.879139467594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45965.879139467594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45965.879139467594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45965.879139467594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45965.879139467594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45965.879139467594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45965.879139467594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45965.879139467594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45965.879139467594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45965.879139467594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45965.879139467594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45965.879139467594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45965.879139467594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45965.879139467594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45965.879139467594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45965.879139467594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45965.879139467594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45965.879139467594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45965.879139467594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45965.879139467594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45965.879139467594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45965.879139467594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45965.879139467594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45965.879139467594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45965.879139467594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45965.879139467594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45965.879139467594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45965.879139467594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45965.879139467594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45965.879139467594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45965.879139467594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45965.879139467594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45965.879139467594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45965.879139467594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45965.879139467594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45965.879139467594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45965.879139467594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45965.879139467594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45965.879139467594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45965.879139467594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45965.879139467594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45965.879139467594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45965.879139467594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45965.879139467594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45965.879139467594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45965.879139467594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45965.879139467594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45965.879139467594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45965.879139467594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45965.879139467594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45965.879139467594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45965.879139467594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45965.879139467594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45965.879139467594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45965.879139467594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45965.879139467594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45965.879139467594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45965.879139467594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45965.879139467594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45965.879139467594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45965.879139467594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45965.879139467594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45965.879139467594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45965.879139467594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45965.879139467594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45965.879139467594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45965.879139467594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45965.879139467594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45965.879139467594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45965.879139467594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45965.879139467594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45965.879139467594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45965.879139467594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45965.879139467594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45965.879139467594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45965.879139467594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45965.879139467594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45965.879139467594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45965.879139467594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45965.879139467594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45965.879139467594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45965.879139467594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45965.879139467594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45965.879139467594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45965.879139467594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45965.879139467594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45965.879139467594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45965.879139467594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45965.879139467594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45965.879139467594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45965.879139467594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45965.879139467594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45965.879139467594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45965.879139467594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45965.879139467594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45965.879139467594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45965.879139467594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45965.879139467594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45965.879139467594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45965.879139467594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45965.879139467594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45965.879139467594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45965.879139467594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45965.879139467594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45965.879139467594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45965.879139467594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45965.879139467594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45965.879139467594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45965.879139467594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45965.879139467594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45965.879139467594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45965.879139467594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45965.879139467594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45965.879139467594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45965.879139467594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45965.879139467594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45965.879139467594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45965.879139467594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45965.879139467594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45965.879139467594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45965.879139467594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45965.879139467594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45965.879139467594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45965.879139467594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45965.879139467594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45965.879139467594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45965.879139467594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45965.879139467594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45965.879139467594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45965.879139467594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45965.879139467594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45965.879139467594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45965.879139467594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45965.879139467594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45965.879139467594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45965.879139467594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45965.879139467594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45965.879139467594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45965.879139467594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45965.879139467594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45965.879139467594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45965.879139467594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45965.879139467594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45965.879139467594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45965.879139467594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45965.879139467594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45965.879139467594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45965.879139467594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45965.879139467594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45965.879139467594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45965.879139467594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45965.879139467594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45965.879139467594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45965.879139467594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45965.879139467594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45965.879139467594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45965.879139467594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45965.879139467594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45965.879139467594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45965.879139467594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45965.879139467594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45965.879139467594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45965.879139467594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45965.879139467594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45965.879139467594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45965.879139467594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45965.879139467594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45965.879139467594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45965.879139467594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45965.879139467594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45965.879139467594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45965.879139467594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45965.879139467594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45965.879139467594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45965.879139467594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45965.879139467594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45965.879139467594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45965.879139467594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45965.879139467594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45965.879139467594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45965.879139467594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45965.879139467594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45965.879139467594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45965.879139467594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45965.879139467594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45965.879139467594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45965.879139467594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45965.879139467594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45965.879139467594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45965.879139467594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45965.879139467594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45965.879139467594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45965.879139467594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45965.879139467594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45965.879139467594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45965.879139467594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45965.879139467594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45965.879139467594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45965.879139467594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45965.879139467594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45965.879139467594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45965.879139467594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45965.879139467594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45965.879139467594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45965.879139467594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45965.879139467594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45965.879139467594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45965.879139467594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45965.879139467594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45965.879139467594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45965.879139467594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45965.879139467594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45965.879139467594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45965.879139467594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45965.879139467594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45965.879139467594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45965.879139467594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45965.879139467594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45965.879139467594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45965.879139467594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45965.879139467594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45965.879139467594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45965.879139467594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45965.879139467594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45965.879139467594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45965.879139467594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45965.879139467594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45965.879139467594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45965.879139467594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45965.879139467594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45965.879139467594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45965.879139467594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45965.879139467594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45965.879139467594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45965.879139467594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45965.879139467594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45965.879139467594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45965.879139467594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45965.879139467594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45965.879139467594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45965.879139467594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45965.879139467594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45965.879139467594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45965.879139467594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45965.879139467594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45965.879139467594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45965.879139467594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45965.879139467594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45965.879139467594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45965.879139467594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45965.879139467594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45965.879139467594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45965.879139467594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45965.879139467594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45965.879139467594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45965.879139467594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45965.879139467594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45965.879139467594</v>
      </c>
      <c r="H336" s="158"/>
      <c r="I336" s="157" t="str">
        <f>IFERROR(VLOOKUP(D336,DB!A:F,6,0),"")</f>
        <v/>
      </c>
      <c r="J336" s="157" t="str">
        <f>IFERROR(VLOOKUP(D336,DB!A:G,7,0),"")</f>
        <v/>
      </c>
      <c r="K336" s="157"/>
      <c r="L336" s="157" t="str">
        <f>IFERROR(VLOOKUP(D336,DB!A:I,9,0),"")</f>
        <v/>
      </c>
    </row>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6" ht="15"/>
    <row r="447" ht="15"/>
    <row r="449" ht="15"/>
    <row r="450" ht="15"/>
    <row r="451" ht="15"/>
    <row r="452" ht="15"/>
    <row r="454" ht="15"/>
    <row r="455" ht="15"/>
    <row r="462" ht="15"/>
    <row r="463" ht="15"/>
    <row r="464" ht="15"/>
    <row r="465" ht="15"/>
    <row r="466" ht="15"/>
    <row r="467" ht="15"/>
    <row r="470" ht="15"/>
    <row r="471" ht="15"/>
    <row r="472" ht="15"/>
    <row r="473" ht="15"/>
    <row r="474" ht="15"/>
    <row r="475" ht="15"/>
    <row r="476" ht="15"/>
    <row r="477"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75" ht="15"/>
    <row r="576" ht="15"/>
    <row r="577" ht="15"/>
    <row r="578" ht="15"/>
    <row r="579" ht="15"/>
    <row r="580" ht="15"/>
    <row r="581" ht="15"/>
    <row r="582" ht="15"/>
    <row r="583" ht="15"/>
    <row r="584"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9" ht="15"/>
    <row r="670"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874" ht="15"/>
    <row r="875" ht="15"/>
    <row r="876" ht="15"/>
    <row r="877" ht="15"/>
    <row r="878" ht="15"/>
    <row r="879" ht="15"/>
    <row r="885" ht="15"/>
    <row r="886" ht="15"/>
    <row r="887" ht="15"/>
    <row r="888" ht="15"/>
    <row r="889" ht="15"/>
    <row r="890" ht="15"/>
    <row r="891"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2" ht="15"/>
    <row r="943" ht="15"/>
    <row r="949" ht="15"/>
    <row r="950" ht="15"/>
    <row r="952" ht="15"/>
    <row r="953" ht="15"/>
    <row r="954" ht="15"/>
    <row r="955" ht="15"/>
    <row r="956" ht="15"/>
    <row r="957" ht="15"/>
    <row r="958" ht="15"/>
    <row r="960" ht="15"/>
    <row r="961" ht="15"/>
    <row r="962"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032" ht="15"/>
    <row r="1033" ht="15"/>
    <row r="1034" ht="15"/>
    <row r="1035" ht="15"/>
    <row r="1036" ht="15"/>
    <row r="1037"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8" ht="15"/>
    <row r="1069" ht="15"/>
    <row r="1070" ht="15"/>
    <row r="1071" ht="15"/>
    <row r="1072" ht="15"/>
    <row r="1073" ht="15"/>
    <row r="1074" ht="15"/>
    <row r="1075" ht="15"/>
    <row r="1076" ht="15"/>
    <row r="1077" ht="15"/>
    <row r="1078" ht="15"/>
    <row r="1080" ht="15"/>
    <row r="1081" ht="15"/>
    <row r="1082" ht="15"/>
    <row r="1083" ht="15"/>
    <row r="1084" ht="15"/>
    <row r="1085" ht="15"/>
    <row r="1086" ht="15"/>
    <row r="1087" ht="15"/>
    <row r="1088" ht="15"/>
    <row r="1089" ht="15"/>
    <row r="1097" ht="15"/>
    <row r="1098" ht="15"/>
    <row r="1101" ht="15"/>
    <row r="1102" ht="15"/>
    <row r="1103" ht="15"/>
    <row r="1104" ht="15"/>
    <row r="1105" ht="15"/>
    <row r="1106" ht="15"/>
    <row r="1107" ht="15"/>
    <row r="1108" ht="15"/>
    <row r="1111" ht="15"/>
    <row r="1112" ht="15"/>
    <row r="1113" ht="15"/>
    <row r="1114" ht="15"/>
    <row r="1115" ht="15"/>
    <row r="1116" ht="15"/>
    <row r="1117" ht="15"/>
    <row r="1118" ht="15"/>
    <row r="1119" ht="15"/>
    <row r="1120" ht="15"/>
    <row r="1121" ht="15"/>
    <row r="1122" ht="15"/>
    <row r="1124" ht="15"/>
    <row r="1125" ht="15"/>
    <row r="1126" ht="15"/>
    <row r="1129" ht="15"/>
    <row r="1131" ht="15"/>
    <row r="1133" ht="15"/>
    <row r="1136" ht="15"/>
    <row r="1137" ht="15"/>
    <row r="1138" ht="15"/>
    <row r="1140" ht="15"/>
    <row r="1142" ht="15"/>
    <row r="1143" ht="15"/>
    <row r="1144" ht="15"/>
    <row r="1145" ht="15"/>
    <row r="1146" ht="15"/>
    <row r="1148" ht="15"/>
    <row r="1149" ht="15"/>
    <row r="1150" ht="15"/>
    <row r="1151" ht="15"/>
    <row r="1153" ht="15"/>
    <row r="1155" ht="15"/>
    <row r="1156" ht="15"/>
    <row r="1158" ht="15"/>
    <row r="1159" ht="15"/>
    <row r="1160" ht="15"/>
    <row r="1161" ht="15"/>
    <row r="1163" ht="15"/>
    <row r="1165" ht="15"/>
    <row r="1166" ht="15"/>
    <row r="1167" ht="15"/>
    <row r="1168" ht="15"/>
    <row r="1170" ht="15"/>
    <row r="1171" ht="15"/>
    <row r="1172" ht="15"/>
    <row r="1173" ht="15"/>
    <row r="1174" ht="15"/>
    <row r="1175" ht="15"/>
    <row r="1176" ht="15"/>
    <row r="1179" ht="15"/>
    <row r="1181" ht="15"/>
    <row r="1182" ht="15"/>
    <row r="1183" ht="15"/>
    <row r="1184" ht="15"/>
    <row r="1185" ht="15"/>
    <row r="1186" ht="15"/>
    <row r="1187" ht="15"/>
    <row r="1188" ht="15"/>
    <row r="1191" ht="15"/>
    <row r="1192" ht="15"/>
    <row r="1194" ht="15"/>
    <row r="1196" ht="15"/>
    <row r="1197" ht="15"/>
    <row r="1198" ht="15"/>
    <row r="1199" ht="15"/>
    <row r="1200" ht="15"/>
    <row r="1204" ht="15"/>
    <row r="1205" ht="15"/>
    <row r="1207" ht="15"/>
    <row r="1208" ht="15"/>
    <row r="1211" ht="15"/>
    <row r="1212" ht="15"/>
    <row r="1216" ht="15"/>
    <row r="1223" ht="15"/>
    <row r="1225" ht="15"/>
    <row r="1226" ht="15"/>
    <row r="1227" ht="15"/>
    <row r="1234" ht="15"/>
    <row r="1235" ht="15"/>
    <row r="1236" ht="15"/>
    <row r="1237" ht="15"/>
    <row r="1239" ht="15"/>
    <row r="1241" ht="15"/>
    <row r="1250" ht="15"/>
    <row r="1251" ht="15"/>
    <row r="1252" ht="15"/>
    <row r="1255" ht="15"/>
    <row r="1257" ht="15"/>
  </sheetData>
  <dataValidations count="2">
    <dataValidation allowBlank="1" showInputMessage="1" showErrorMessage="1" sqref="E1" xr:uid="{920C6338-E771-4DAE-8C89-92A9093EA4DE}"/>
    <dataValidation type="list" allowBlank="1" showInputMessage="1" showErrorMessage="1" sqref="E2:E3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tabSelected="1" workbookViewId="0">
      <selection activeCell="J7" sqref="J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39122</v>
      </c>
      <c r="B2" s="171" t="str">
        <f>IFERROR(VLOOKUP(D2,DB!A:K,11,0),"")</f>
        <v>R6</v>
      </c>
      <c r="C2" s="168">
        <v>1</v>
      </c>
      <c r="D2" s="171" t="s">
        <v>38995</v>
      </c>
      <c r="E2" s="102" t="s">
        <v>39021</v>
      </c>
      <c r="F2" s="173">
        <v>45965.823483796295</v>
      </c>
      <c r="G2" s="115">
        <f ca="1">IFERROR(NOW()-F2,"-")</f>
        <v>5.565567129815463E-2</v>
      </c>
      <c r="H2" s="173">
        <v>45965.794849537036</v>
      </c>
      <c r="I2" s="171" t="str">
        <f>IFERROR(VLOOKUP(D2,DB!A:F,6,0),"")</f>
        <v>Generator-SG</v>
      </c>
      <c r="J2" s="102" t="str">
        <f>IFERROR(VLOOKUP(D2,DB!A:G,7,0),"")</f>
        <v>Vandalized</v>
      </c>
      <c r="K2" s="169" t="s">
        <v>39123</v>
      </c>
      <c r="L2" s="174" t="str">
        <f>IFERROR(VLOOKUP(D2,DB!A:I,9,0),"")</f>
        <v>Latis</v>
      </c>
    </row>
    <row r="3" spans="1:16383" ht="31.5" customHeight="1">
      <c r="A3" s="170" t="s">
        <v>39124</v>
      </c>
      <c r="B3" s="171" t="str">
        <f>IFERROR(VLOOKUP(D3,DB!A:K,11,0),"")</f>
        <v>R6</v>
      </c>
      <c r="C3" s="168">
        <v>1</v>
      </c>
      <c r="D3" s="171" t="s">
        <v>30980</v>
      </c>
      <c r="E3" s="102" t="s">
        <v>39021</v>
      </c>
      <c r="F3" s="175">
        <v>45965.825219907405</v>
      </c>
      <c r="G3" s="115">
        <f ca="1">IFERROR(NOW()-F3,"-")</f>
        <v>5.3919560188660398E-2</v>
      </c>
      <c r="H3" s="173">
        <v>45965.870532407411</v>
      </c>
      <c r="I3" s="171" t="str">
        <f>IFERROR(VLOOKUP(D3,DB!A:F,6,0),"")</f>
        <v>Generator-DG</v>
      </c>
      <c r="J3" s="102" t="str">
        <f>IFERROR(VLOOKUP(D3,DB!A:G,7,0),"")</f>
        <v>Good</v>
      </c>
      <c r="K3" s="169" t="s">
        <v>39125</v>
      </c>
      <c r="L3" s="174" t="str">
        <f>IFERROR(VLOOKUP(D3,DB!A:I,9,0),"")</f>
        <v>Latis</v>
      </c>
    </row>
    <row r="4" spans="1:16383" ht="31.5" customHeight="1">
      <c r="A4" s="170"/>
      <c r="B4" s="171" t="str">
        <f>IFERROR(VLOOKUP(D4,DB!A:K,11,0),"")</f>
        <v/>
      </c>
      <c r="C4" s="168"/>
      <c r="D4" s="171"/>
      <c r="E4" s="102"/>
      <c r="F4" s="173"/>
      <c r="G4" s="115">
        <f ca="1">IFERROR(NOW()-F4,"-")</f>
        <v>45965.879139467594</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45965.879139467594</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45965.879139467594</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45965.879139467594</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45965.879139467594</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45965.879139467594</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45965.879139467594</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45965.879139467594</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45965.879139467594</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45965.879139467594</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45965.879139467594</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45965.879139467594</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45965.879139467594</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45965.879139467594</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45965.879139467594</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45965.879139467594</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45965.879139467594</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45965.879139467594</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45965.879139467594</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45965.879139467594</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72"/>
      <c r="F24" s="173"/>
      <c r="G24" s="115">
        <f ca="1">IFERROR(NOW()-F24,"-")</f>
        <v>45965.879139467594</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72"/>
      <c r="F25" s="173"/>
      <c r="G25" s="115">
        <f ca="1">IFERROR(NOW()-F25,"-")</f>
        <v>45965.879139467594</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45965.879139467594</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45965.879139467594</v>
      </c>
      <c r="H27" s="173"/>
      <c r="I27" s="171" t="str">
        <f>IFERROR(VLOOKUP(D27,DB!A:F,6,0),"")</f>
        <v/>
      </c>
      <c r="J27" s="102" t="str">
        <f>IFERROR(VLOOKUP(D27,DB!A:G,7,0),"")</f>
        <v/>
      </c>
      <c r="K27" s="169"/>
      <c r="L27" s="174" t="str">
        <f>IFERROR(VLOOKUP(D27,DB!A:I,9,0),"")</f>
        <v/>
      </c>
    </row>
    <row r="28" spans="1:12" ht="31.5" customHeight="1">
      <c r="A28" s="103"/>
      <c r="B28" s="102" t="str">
        <f>IFERROR(VLOOKUP(D28,DB!A:K,11,0),"")</f>
        <v/>
      </c>
      <c r="C28" s="104"/>
      <c r="D28" s="102"/>
      <c r="E28" s="105"/>
      <c r="F28" s="106"/>
      <c r="G28" s="76">
        <f ca="1">IFERROR(NOW()-F28,"-")</f>
        <v>45965.879139467594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45965.879139467594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45965.879139467594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45965.879139467594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45965.879139467594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45965.879139467594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45965.879139467594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45965.879139467594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45965.879139467594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45965.879139467594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45965.879139467594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45965.879139467594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45965.879139467594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45965.879139467594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45965.879139467594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45965.879139467594</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45965.879139467594</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45965.879139467594</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45965.879139467594</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45965.879139467594</v>
      </c>
      <c r="H47" s="106"/>
      <c r="I47" s="102" t="str">
        <f>IFERROR(VLOOKUP(D47,DB!A:F,6,0),"")</f>
        <v/>
      </c>
      <c r="J47" s="101" t="str">
        <f>IFERROR(VLOOKUP(D47,DB!A:G,7,0),"")</f>
        <v/>
      </c>
      <c r="K47" s="107"/>
      <c r="L47" s="108"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2025-11-04T18:07:56Z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